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75" windowWidth="10770" windowHeight="10515" tabRatio="678" activeTab="0"/>
  </bookViews>
  <sheets>
    <sheet name="Jumts" sheetId="1" r:id="rId1"/>
    <sheet name="Pārsegums" sheetId="2" r:id="rId2"/>
  </sheets>
  <definedNames>
    <definedName name="*~~Q">#REF!</definedName>
    <definedName name="*~~Q{END}{D}">#REF!</definedName>
    <definedName name="/C{END}{L}{?}~">#REF!</definedName>
    <definedName name="/C{ESC}{R3}~">#REF!</definedName>
    <definedName name="/C{ESC}{R4}~">#REF!</definedName>
    <definedName name="/C{R2}~">#REF!</definedName>
    <definedName name="/C~{R}.{R}~">#REF!</definedName>
    <definedName name="/C~{R}.{R}~{DEL">#REF!</definedName>
    <definedName name="/C~{R}~">#REF!</definedName>
    <definedName name="/C~K3">#REF!</definedName>
    <definedName name="/CB160..I199">#REF!</definedName>
    <definedName name="/CI2~~{L}*~{END">#REF!</definedName>
    <definedName name="/DQRI.{END}{D}{">#REF!</definedName>
    <definedName name="/RE~">#REF!</definedName>
    <definedName name="/RNLR">#REF!</definedName>
    <definedName name="/WCS">#REF!</definedName>
    <definedName name="/WDR~">#REF!</definedName>
    <definedName name="/WIR~">#REF!</definedName>
    <definedName name="@ROUND(">#REF!</definedName>
    <definedName name="@SUM(">#REF!</definedName>
    <definedName name="@SUM({ENDU}">#REF!</definedName>
    <definedName name="@SUM({U}{END}{U">#REF!</definedName>
    <definedName name="\A">#REF!</definedName>
    <definedName name="\B">#REF!</definedName>
    <definedName name="\C">#REF!</definedName>
    <definedName name="\D">#REF!</definedName>
    <definedName name="\H">#REF!</definedName>
    <definedName name="\I">#REF!</definedName>
    <definedName name="\K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Z">#REF!</definedName>
    <definedName name="{\D}{R}{END}{R}">#REF!</definedName>
    <definedName name="{\H}">#REF!</definedName>
    <definedName name="{\T}">#REF!</definedName>
    <definedName name="{\V}/FS~R">#REF!</definedName>
    <definedName name="{D}/C~M3~">#REF!</definedName>
    <definedName name="{D}{R3}~">#REF!</definedName>
    <definedName name="{D}{R4}~{\D}">#REF!</definedName>
    <definedName name="{DEL}">#REF!</definedName>
    <definedName name="{EDIT}{HOME}{DE">#REF!</definedName>
    <definedName name="{ENDU}">#REF!</definedName>
    <definedName name="{END}{D})~">#REF!</definedName>
    <definedName name="{END}{D})~{R}">#REF!</definedName>
    <definedName name="{END}{D}{END}{D">#REF!</definedName>
    <definedName name="{END}{L2}">#REF!</definedName>
    <definedName name="{END}{U}">#REF!</definedName>
    <definedName name="{END}{U}{END}">#REF!</definedName>
    <definedName name="{GETLABELIEVI">#REF!</definedName>
    <definedName name="{GOTO}A:A4~">#REF!</definedName>
    <definedName name="{GOTO}B2~">#REF!</definedName>
    <definedName name="{GOTO}B80~">#REF!</definedName>
    <definedName name="{GOTO}D:A1~">#REF!</definedName>
    <definedName name="{IFK1=1}{QUIT}">#REF!</definedName>
    <definedName name="{IFM1=1}{QUIT}">#REF!</definedName>
    <definedName name="{L}">#REF!</definedName>
    <definedName name="{L}{END}{D}">#REF!</definedName>
    <definedName name="{PGDN}">#REF!</definedName>
    <definedName name="{PGDN}{QUIT}">#REF!</definedName>
    <definedName name="{Q}">#REF!</definedName>
    <definedName name="{U}{\D}{R}">#REF!</definedName>
    <definedName name="{U}{R}~">#REF!</definedName>
    <definedName name="CH1..I2~F">#REF!</definedName>
    <definedName name="IESPRAUZRINDU">#REF!</definedName>
    <definedName name="IZNICINARINDU">#REF!</definedName>
    <definedName name="_xlnm.Print_Area" localSheetId="0">'Jumts'!$A$1:$D$69</definedName>
    <definedName name="_xlnm.Print_Area" localSheetId="1">'Pārsegums'!$A$1:$D$34</definedName>
    <definedName name="UZGLABA">#REF!</definedName>
  </definedNames>
  <calcPr fullCalcOnLoad="1"/>
</workbook>
</file>

<file path=xl/sharedStrings.xml><?xml version="1.0" encoding="utf-8"?>
<sst xmlns="http://schemas.openxmlformats.org/spreadsheetml/2006/main" count="187" uniqueCount="87">
  <si>
    <t>Nr.p.k.</t>
  </si>
  <si>
    <t>Daudzums</t>
  </si>
  <si>
    <t>Darba nosaukums</t>
  </si>
  <si>
    <t>Mēra</t>
  </si>
  <si>
    <t>vienība</t>
  </si>
  <si>
    <t>m2</t>
  </si>
  <si>
    <t>m3</t>
  </si>
  <si>
    <t>kompl</t>
  </si>
  <si>
    <t>t.m.</t>
  </si>
  <si>
    <t>Ķieģeļi</t>
  </si>
  <si>
    <t>Montāžas materiāli</t>
  </si>
  <si>
    <t>gb</t>
  </si>
  <si>
    <t>Iekārtošanās būvlaukumā</t>
  </si>
  <si>
    <t>Teritorijas iežogošana</t>
  </si>
  <si>
    <t>Jumta rekonstrukcija</t>
  </si>
  <si>
    <t>Demontāžas darbi</t>
  </si>
  <si>
    <t>Pagaidu esošo koka konstrukciju demontāža</t>
  </si>
  <si>
    <t>Esošā skārda seguma demontāža</t>
  </si>
  <si>
    <t>Esošā latojuma demontāža</t>
  </si>
  <si>
    <t>Būvgružu novākšana, transportēšana uz izgāztuvi</t>
  </si>
  <si>
    <t>Jumta rekonstrukcijas darbi</t>
  </si>
  <si>
    <t>Jaunu spāru montāža</t>
  </si>
  <si>
    <t>Spāru protezēšana</t>
  </si>
  <si>
    <t>Mūrlatu protezēšana</t>
  </si>
  <si>
    <t>Retināta dēļu klāja izveide</t>
  </si>
  <si>
    <t>Skārda seguma ieklāšana</t>
  </si>
  <si>
    <t>Tekņu uzstādīšana</t>
  </si>
  <si>
    <t>Noteku uzstādīšana</t>
  </si>
  <si>
    <t>Sniega barjeru montāža</t>
  </si>
  <si>
    <t>gab.</t>
  </si>
  <si>
    <t>Ruberoīda izņemšana</t>
  </si>
  <si>
    <t>Pārseguma rekonstrukcija darbi</t>
  </si>
  <si>
    <t>Siju protezēšana</t>
  </si>
  <si>
    <t>Būvkartona ieklāšana</t>
  </si>
  <si>
    <t>Siltumizolācijas ieklāšana</t>
  </si>
  <si>
    <t>Eko vate</t>
  </si>
  <si>
    <t>Latojuma izveide</t>
  </si>
  <si>
    <t>Saplākšņa seguma montāža</t>
  </si>
  <si>
    <t>Skrūves</t>
  </si>
  <si>
    <t>Pārseguma rekonstrukcija</t>
  </si>
  <si>
    <t>Kokmateriālu antiseptizēšana, apstrāde ar antipirēnu</t>
  </si>
  <si>
    <t>Antipirēns, antiseptiķis</t>
  </si>
  <si>
    <t>kg</t>
  </si>
  <si>
    <t>Koka logu montāža</t>
  </si>
  <si>
    <t>Koka logi ar dekoratīvo resti</t>
  </si>
  <si>
    <t>Remontdarbu zonā esošā dēļu klāja noņemšana ar saglabāšanu</t>
  </si>
  <si>
    <t>Demontēto dēļu ieklāšana</t>
  </si>
  <si>
    <t>Naglas</t>
  </si>
  <si>
    <t>Saplāksnis 15 mm</t>
  </si>
  <si>
    <t>Esošo koku nozāģēšana celmu izstrāde; 
Nozāģētie koki paliek īpašniekam un tie jānovieto 
īpašnieka norādītajā vietā.</t>
  </si>
  <si>
    <t>gb.</t>
  </si>
  <si>
    <t>Kokmateriāli (spāres 50x200mm)</t>
  </si>
  <si>
    <t>Kokmateriāli (spāres 150x160mm)</t>
  </si>
  <si>
    <t>Kokmateriāli (mūrlatas 150x150mm)</t>
  </si>
  <si>
    <t>Garenlatojuma ieklāšana</t>
  </si>
  <si>
    <t>Kokmateriāli (latas 50x50mm)</t>
  </si>
  <si>
    <t xml:space="preserve">Kondensāta plēves ieklāšana </t>
  </si>
  <si>
    <t>Kondensāta plēve (Tyvek vai analoga)</t>
  </si>
  <si>
    <t>Kokmateriāli (dēļi biezumā 25mm)</t>
  </si>
  <si>
    <t>Cinkots skārds (biezumā 0,6mm)</t>
  </si>
  <si>
    <t>Sniega barjeras L tipa analogi kā Metalmaster</t>
  </si>
  <si>
    <t>Jauktā java</t>
  </si>
  <si>
    <t>Kokmateriāli (protēzes 250x300mm; 180x250mm)</t>
  </si>
  <si>
    <t>Būvkartons ELT-PAP 220</t>
  </si>
  <si>
    <t>Kokmateriāli (latas 75x50mm)</t>
  </si>
  <si>
    <t>Isoplaat plākšņu ieklāšana virs sijām</t>
  </si>
  <si>
    <t>Isoplaat plāksnes 25mm biezas grīdu konstrukcijām</t>
  </si>
  <si>
    <t>Būves nosaukums: Lūznavas muižas ēka</t>
  </si>
  <si>
    <t>Objekta adrese: Pils iela 8, Lūznava, Lūznavas pagasts, Rēzeknes novads</t>
  </si>
  <si>
    <t>Pasūtītājs: Rēzeknes novada pašvaldība</t>
  </si>
  <si>
    <t>Dzegas apmetuma remonts 0,5m joslā tekņu montāžas zonās</t>
  </si>
  <si>
    <t>Grunts krāsa</t>
  </si>
  <si>
    <t>l</t>
  </si>
  <si>
    <t>Cinkota skārda teknes (skārds t=0,6mm) ar veidgabaliem Ø 150 mm</t>
  </si>
  <si>
    <t>Cinkota skārda notekas (skārds t=0,6mm) ar veidgabaliem Ø 150 mm</t>
  </si>
  <si>
    <t>Starp sijām esošā ķieģeļu klona izkalšana</t>
  </si>
  <si>
    <t>Skursteņu kanālu tīrīšana līdz 14m</t>
  </si>
  <si>
    <t>Skursteņu galvu pārmūrēšana 12 gab.</t>
  </si>
  <si>
    <t>Silikātkrāsa</t>
  </si>
  <si>
    <t>Drošības kāšu stiprināšana</t>
  </si>
  <si>
    <t>Karsti cinkoti kāši — 40×4, l=600mm</t>
  </si>
  <si>
    <t>Skursteņu apmešana bēniņu zonā</t>
  </si>
  <si>
    <t>Būvlaukuma uzturēšana</t>
  </si>
  <si>
    <t>kompl.</t>
  </si>
  <si>
    <t>Ar drošības barjeru / sniega barjeru montāža</t>
  </si>
  <si>
    <t>Ar drošības barjeras / sniega barjeras L tipa analogi kā Metalmaster h = 300mm</t>
  </si>
  <si>
    <t>Ar zilu krāsu iezīmētās pozīcijas ir koriģētas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</si>
</sst>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_-* #,##0.0\ _L_s_-;\-* #,##0.0\ _L_s_-;_-* &quot;-&quot;??\ _L_s_-;_-@_-"/>
    <numFmt numFmtId="186" formatCode="_-* #,##0\ _L_s_-;\-* #,##0\ _L_s_-;_-* &quot;-&quot;??\ _L_s_-;_-@_-"/>
    <numFmt numFmtId="187" formatCode="_-* #,##0.0_-;\-* #,##0.0_-;_-* &quot;-&quot;??_-;_-@_-"/>
    <numFmt numFmtId="188" formatCode="_-* #,##0_-;\-* #,##0_-;_-* &quot;-&quot;??_-;_-@_-"/>
    <numFmt numFmtId="189" formatCode="_-* #,##0.00\ _L_s_-;\-* #,##0.00\ _L_s_-;_-* &quot;-&quot;\ _L_s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_-;\-* #,##0.0_-;_-* &quot;-&quot;?_-;_-@_-"/>
  </numFmts>
  <fonts count="3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2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7" fillId="0" borderId="0" xfId="0" applyNumberFormat="1" applyFont="1" applyAlignment="1">
      <alignment/>
    </xf>
    <xf numFmtId="0" fontId="4" fillId="0" borderId="18" xfId="15" applyFont="1" applyBorder="1" applyAlignment="1">
      <alignment horizontal="right"/>
      <protection/>
    </xf>
    <xf numFmtId="0" fontId="4" fillId="0" borderId="16" xfId="15" applyNumberFormat="1" applyFont="1" applyBorder="1" applyAlignment="1">
      <alignment horizontal="left" vertical="center" wrapText="1"/>
      <protection/>
    </xf>
    <xf numFmtId="0" fontId="4" fillId="0" borderId="16" xfId="15" applyNumberFormat="1" applyFont="1" applyBorder="1" applyAlignment="1">
      <alignment horizontal="center" vertical="center" wrapText="1"/>
      <protection/>
    </xf>
    <xf numFmtId="0" fontId="4" fillId="0" borderId="19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6" xfId="15" applyNumberFormat="1" applyFont="1" applyBorder="1" applyAlignment="1">
      <alignment horizontal="center" vertical="center" wrapText="1"/>
      <protection/>
    </xf>
    <xf numFmtId="0" fontId="4" fillId="0" borderId="16" xfId="15" applyNumberFormat="1" applyFont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4" fillId="0" borderId="16" xfId="15" applyNumberFormat="1" applyFont="1" applyBorder="1" applyAlignment="1">
      <alignment horizontal="center" vertical="center" wrapText="1"/>
      <protection/>
    </xf>
    <xf numFmtId="0" fontId="4" fillId="0" borderId="16" xfId="15" applyNumberFormat="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top" wrapText="1"/>
    </xf>
    <xf numFmtId="0" fontId="29" fillId="0" borderId="16" xfId="15" applyNumberFormat="1" applyFont="1" applyBorder="1" applyAlignment="1">
      <alignment horizontal="left" vertical="center" wrapText="1"/>
      <protection/>
    </xf>
    <xf numFmtId="0" fontId="29" fillId="0" borderId="16" xfId="15" applyNumberFormat="1" applyFont="1" applyBorder="1" applyAlignment="1">
      <alignment horizontal="center" vertical="center" wrapText="1"/>
      <protection/>
    </xf>
    <xf numFmtId="2" fontId="29" fillId="0" borderId="16" xfId="15" applyNumberFormat="1" applyFont="1" applyBorder="1" applyAlignment="1">
      <alignment horizontal="center" vertical="center" wrapText="1"/>
      <protection/>
    </xf>
    <xf numFmtId="0" fontId="29" fillId="0" borderId="18" xfId="15" applyFont="1" applyBorder="1" applyAlignment="1">
      <alignment horizontal="right"/>
      <protection/>
    </xf>
    <xf numFmtId="0" fontId="27" fillId="0" borderId="0" xfId="0" applyNumberFormat="1" applyFont="1" applyAlignment="1">
      <alignment horizontal="left" wrapText="1"/>
    </xf>
    <xf numFmtId="0" fontId="29" fillId="0" borderId="16" xfId="15" applyNumberFormat="1" applyFont="1" applyBorder="1" applyAlignment="1">
      <alignment horizontal="left" vertical="center" wrapText="1"/>
      <protection/>
    </xf>
  </cellXfs>
  <cellStyles count="48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view="pageBreakPreview" zoomScaleNormal="115" zoomScaleSheetLayoutView="100" workbookViewId="0" topLeftCell="A1">
      <selection activeCell="F15" sqref="F15"/>
    </sheetView>
  </sheetViews>
  <sheetFormatPr defaultColWidth="8.88671875" defaultRowHeight="15"/>
  <cols>
    <col min="1" max="1" width="6.5546875" style="21" customWidth="1"/>
    <col min="2" max="2" width="39.21484375" style="21" bestFit="1" customWidth="1"/>
    <col min="3" max="16384" width="8.88671875" style="21" customWidth="1"/>
  </cols>
  <sheetData>
    <row r="1" spans="1:4" ht="15.75">
      <c r="A1" s="22" t="s">
        <v>67</v>
      </c>
      <c r="B1" s="22"/>
      <c r="C1" s="2"/>
      <c r="D1" s="2"/>
    </row>
    <row r="2" spans="1:4" ht="15.75" customHeight="1">
      <c r="A2" s="39" t="s">
        <v>68</v>
      </c>
      <c r="B2" s="39"/>
      <c r="C2" s="39"/>
      <c r="D2" s="39"/>
    </row>
    <row r="3" spans="1:4" ht="15.75">
      <c r="A3" s="22" t="s">
        <v>69</v>
      </c>
      <c r="B3" s="22"/>
      <c r="C3" s="2"/>
      <c r="D3" s="2"/>
    </row>
    <row r="4" spans="1:4" ht="15.75">
      <c r="A4" s="1"/>
      <c r="B4" s="4" t="s">
        <v>14</v>
      </c>
      <c r="C4" s="2"/>
      <c r="D4" s="2"/>
    </row>
    <row r="5" spans="1:4" ht="15.75">
      <c r="A5" s="1"/>
      <c r="B5" s="5"/>
      <c r="C5" s="2"/>
      <c r="D5" s="2"/>
    </row>
    <row r="6" spans="1:4" ht="15">
      <c r="A6" s="7"/>
      <c r="B6" s="8"/>
      <c r="C6" s="8"/>
      <c r="D6" s="9"/>
    </row>
    <row r="7" spans="1:4" ht="15">
      <c r="A7" s="10" t="s">
        <v>0</v>
      </c>
      <c r="B7" s="11" t="s">
        <v>2</v>
      </c>
      <c r="C7" s="11" t="s">
        <v>3</v>
      </c>
      <c r="D7" s="12" t="s">
        <v>1</v>
      </c>
    </row>
    <row r="8" spans="1:4" ht="15">
      <c r="A8" s="13"/>
      <c r="B8" s="14"/>
      <c r="C8" s="15" t="s">
        <v>4</v>
      </c>
      <c r="D8" s="16"/>
    </row>
    <row r="9" spans="1:4" ht="15">
      <c r="A9" s="17"/>
      <c r="B9" s="40" t="s">
        <v>86</v>
      </c>
      <c r="C9" s="17"/>
      <c r="D9" s="18"/>
    </row>
    <row r="10" spans="1:4" ht="15">
      <c r="A10" s="23">
        <v>1</v>
      </c>
      <c r="B10" s="24" t="s">
        <v>12</v>
      </c>
      <c r="C10" s="25" t="s">
        <v>83</v>
      </c>
      <c r="D10" s="25">
        <v>1</v>
      </c>
    </row>
    <row r="11" spans="1:4" ht="15">
      <c r="A11" s="23">
        <f>+A10+1</f>
        <v>2</v>
      </c>
      <c r="B11" s="24" t="s">
        <v>13</v>
      </c>
      <c r="C11" s="25" t="s">
        <v>83</v>
      </c>
      <c r="D11" s="25">
        <v>1</v>
      </c>
    </row>
    <row r="12" spans="1:4" ht="15">
      <c r="A12" s="38">
        <v>3</v>
      </c>
      <c r="B12" s="35" t="s">
        <v>82</v>
      </c>
      <c r="C12" s="36" t="s">
        <v>83</v>
      </c>
      <c r="D12" s="36">
        <v>1</v>
      </c>
    </row>
    <row r="13" spans="1:4" ht="15">
      <c r="A13" s="23"/>
      <c r="B13" s="25" t="s">
        <v>15</v>
      </c>
      <c r="C13" s="25"/>
      <c r="D13" s="25"/>
    </row>
    <row r="14" spans="1:4" ht="15">
      <c r="A14" s="23">
        <v>1</v>
      </c>
      <c r="B14" s="24" t="s">
        <v>16</v>
      </c>
      <c r="C14" s="25" t="s">
        <v>6</v>
      </c>
      <c r="D14" s="25">
        <v>2</v>
      </c>
    </row>
    <row r="15" spans="1:4" ht="15">
      <c r="A15" s="23">
        <v>2</v>
      </c>
      <c r="B15" s="24" t="s">
        <v>17</v>
      </c>
      <c r="C15" s="25" t="s">
        <v>5</v>
      </c>
      <c r="D15" s="25">
        <v>920</v>
      </c>
    </row>
    <row r="16" spans="1:4" ht="15">
      <c r="A16" s="23">
        <v>3</v>
      </c>
      <c r="B16" s="24" t="s">
        <v>18</v>
      </c>
      <c r="C16" s="25" t="s">
        <v>5</v>
      </c>
      <c r="D16" s="25">
        <f>+D15</f>
        <v>920</v>
      </c>
    </row>
    <row r="17" spans="1:4" ht="42.75">
      <c r="A17" s="23">
        <v>4</v>
      </c>
      <c r="B17" s="24" t="s">
        <v>49</v>
      </c>
      <c r="C17" s="25" t="s">
        <v>50</v>
      </c>
      <c r="D17" s="29">
        <v>2</v>
      </c>
    </row>
    <row r="18" spans="1:4" ht="15">
      <c r="A18" s="23">
        <v>5</v>
      </c>
      <c r="B18" s="24" t="s">
        <v>19</v>
      </c>
      <c r="C18" s="25" t="s">
        <v>6</v>
      </c>
      <c r="D18" s="25">
        <f>+D15*0.05+D14</f>
        <v>48</v>
      </c>
    </row>
    <row r="19" spans="1:4" ht="15">
      <c r="A19" s="23"/>
      <c r="B19" s="25" t="s">
        <v>20</v>
      </c>
      <c r="C19" s="25"/>
      <c r="D19" s="25"/>
    </row>
    <row r="20" spans="1:4" ht="15">
      <c r="A20" s="23">
        <v>1</v>
      </c>
      <c r="B20" s="24" t="s">
        <v>21</v>
      </c>
      <c r="C20" s="25" t="s">
        <v>6</v>
      </c>
      <c r="D20" s="25">
        <v>6</v>
      </c>
    </row>
    <row r="21" spans="1:4" ht="15">
      <c r="A21" s="23"/>
      <c r="B21" s="24" t="s">
        <v>51</v>
      </c>
      <c r="C21" s="25" t="s">
        <v>6</v>
      </c>
      <c r="D21" s="25">
        <f>+D20*1.1</f>
        <v>6.6000000000000005</v>
      </c>
    </row>
    <row r="22" spans="1:4" ht="15">
      <c r="A22" s="23"/>
      <c r="B22" s="24" t="s">
        <v>10</v>
      </c>
      <c r="C22" s="25" t="s">
        <v>83</v>
      </c>
      <c r="D22" s="25">
        <v>1</v>
      </c>
    </row>
    <row r="23" spans="1:4" ht="15">
      <c r="A23" s="23">
        <v>2</v>
      </c>
      <c r="B23" s="24" t="s">
        <v>22</v>
      </c>
      <c r="C23" s="25" t="s">
        <v>6</v>
      </c>
      <c r="D23" s="25">
        <v>2.5</v>
      </c>
    </row>
    <row r="24" spans="1:4" ht="15">
      <c r="A24" s="23"/>
      <c r="B24" s="24" t="s">
        <v>52</v>
      </c>
      <c r="C24" s="25" t="s">
        <v>6</v>
      </c>
      <c r="D24" s="25">
        <f>+D23*1.1</f>
        <v>2.75</v>
      </c>
    </row>
    <row r="25" spans="1:4" ht="15">
      <c r="A25" s="23"/>
      <c r="B25" s="24" t="s">
        <v>10</v>
      </c>
      <c r="C25" s="25" t="s">
        <v>83</v>
      </c>
      <c r="D25" s="25">
        <v>1</v>
      </c>
    </row>
    <row r="26" spans="1:4" ht="15">
      <c r="A26" s="23">
        <v>3</v>
      </c>
      <c r="B26" s="24" t="s">
        <v>23</v>
      </c>
      <c r="C26" s="25" t="s">
        <v>6</v>
      </c>
      <c r="D26" s="25">
        <v>2</v>
      </c>
    </row>
    <row r="27" spans="1:4" ht="15">
      <c r="A27" s="23"/>
      <c r="B27" s="24" t="s">
        <v>53</v>
      </c>
      <c r="C27" s="25" t="s">
        <v>6</v>
      </c>
      <c r="D27" s="25">
        <f>+D26*1.1</f>
        <v>2.2</v>
      </c>
    </row>
    <row r="28" spans="1:4" ht="15">
      <c r="A28" s="23"/>
      <c r="B28" s="24" t="s">
        <v>10</v>
      </c>
      <c r="C28" s="25" t="s">
        <v>83</v>
      </c>
      <c r="D28" s="25">
        <v>1</v>
      </c>
    </row>
    <row r="29" spans="1:4" ht="15">
      <c r="A29" s="23">
        <v>4</v>
      </c>
      <c r="B29" s="24" t="s">
        <v>54</v>
      </c>
      <c r="C29" s="25" t="s">
        <v>5</v>
      </c>
      <c r="D29" s="25">
        <v>920</v>
      </c>
    </row>
    <row r="30" spans="1:4" ht="15">
      <c r="A30" s="23"/>
      <c r="B30" s="24" t="s">
        <v>55</v>
      </c>
      <c r="C30" s="25" t="s">
        <v>6</v>
      </c>
      <c r="D30" s="25">
        <v>2.2</v>
      </c>
    </row>
    <row r="31" spans="1:4" ht="15">
      <c r="A31" s="23"/>
      <c r="B31" s="24" t="s">
        <v>10</v>
      </c>
      <c r="C31" s="25" t="s">
        <v>83</v>
      </c>
      <c r="D31" s="25">
        <v>1</v>
      </c>
    </row>
    <row r="32" spans="1:4" ht="15">
      <c r="A32" s="23">
        <v>5</v>
      </c>
      <c r="B32" s="24" t="s">
        <v>56</v>
      </c>
      <c r="C32" s="25" t="s">
        <v>5</v>
      </c>
      <c r="D32" s="25">
        <v>920</v>
      </c>
    </row>
    <row r="33" spans="1:4" ht="15">
      <c r="A33" s="23"/>
      <c r="B33" s="24" t="s">
        <v>57</v>
      </c>
      <c r="C33" s="25" t="s">
        <v>5</v>
      </c>
      <c r="D33" s="25">
        <f>+D32*1.1</f>
        <v>1012.0000000000001</v>
      </c>
    </row>
    <row r="34" spans="1:4" ht="15">
      <c r="A34" s="23">
        <v>6</v>
      </c>
      <c r="B34" s="35" t="s">
        <v>24</v>
      </c>
      <c r="C34" s="36" t="s">
        <v>5</v>
      </c>
      <c r="D34" s="36">
        <v>920</v>
      </c>
    </row>
    <row r="35" spans="1:4" ht="15">
      <c r="A35" s="23"/>
      <c r="B35" s="35" t="s">
        <v>58</v>
      </c>
      <c r="C35" s="36" t="s">
        <v>6</v>
      </c>
      <c r="D35" s="36">
        <f>+D34*60%*0.5*0.025+D34*40%*0.025</f>
        <v>16.1</v>
      </c>
    </row>
    <row r="36" spans="1:4" ht="15">
      <c r="A36" s="23"/>
      <c r="B36" s="24" t="s">
        <v>10</v>
      </c>
      <c r="C36" s="25" t="s">
        <v>83</v>
      </c>
      <c r="D36" s="25">
        <v>1</v>
      </c>
    </row>
    <row r="37" spans="1:4" ht="27" customHeight="1">
      <c r="A37" s="23">
        <v>7</v>
      </c>
      <c r="B37" s="24" t="s">
        <v>40</v>
      </c>
      <c r="C37" s="25" t="s">
        <v>6</v>
      </c>
      <c r="D37" s="25">
        <f>+D35+D30+D27+D24+D21</f>
        <v>29.85</v>
      </c>
    </row>
    <row r="38" spans="1:4" ht="15">
      <c r="A38" s="23"/>
      <c r="B38" s="24" t="s">
        <v>41</v>
      </c>
      <c r="C38" s="25" t="s">
        <v>42</v>
      </c>
      <c r="D38" s="25">
        <f>+D37*15</f>
        <v>447.75</v>
      </c>
    </row>
    <row r="39" spans="1:4" ht="15">
      <c r="A39" s="23">
        <v>8</v>
      </c>
      <c r="B39" s="24" t="s">
        <v>25</v>
      </c>
      <c r="C39" s="25" t="s">
        <v>5</v>
      </c>
      <c r="D39" s="25">
        <v>920</v>
      </c>
    </row>
    <row r="40" spans="1:4" ht="15">
      <c r="A40" s="23"/>
      <c r="B40" s="24" t="s">
        <v>59</v>
      </c>
      <c r="C40" s="25" t="s">
        <v>5</v>
      </c>
      <c r="D40" s="25">
        <f>+D39*1.15</f>
        <v>1058</v>
      </c>
    </row>
    <row r="41" spans="1:4" ht="15">
      <c r="A41" s="23"/>
      <c r="B41" s="24" t="s">
        <v>10</v>
      </c>
      <c r="C41" s="25" t="s">
        <v>83</v>
      </c>
      <c r="D41" s="25">
        <v>1</v>
      </c>
    </row>
    <row r="42" spans="1:4" ht="28.5">
      <c r="A42" s="23">
        <v>9</v>
      </c>
      <c r="B42" s="24" t="s">
        <v>70</v>
      </c>
      <c r="C42" s="25" t="s">
        <v>8</v>
      </c>
      <c r="D42" s="25">
        <v>135</v>
      </c>
    </row>
    <row r="43" spans="1:4" ht="15">
      <c r="A43" s="23"/>
      <c r="B43" s="24" t="s">
        <v>61</v>
      </c>
      <c r="C43" s="25" t="s">
        <v>42</v>
      </c>
      <c r="D43" s="25">
        <f>D42*1600*0.01*0.5</f>
        <v>1080</v>
      </c>
    </row>
    <row r="44" spans="1:4" ht="28.5">
      <c r="A44" s="23">
        <v>10</v>
      </c>
      <c r="B44" s="24" t="s">
        <v>70</v>
      </c>
      <c r="C44" s="25" t="s">
        <v>8</v>
      </c>
      <c r="D44" s="25">
        <v>135</v>
      </c>
    </row>
    <row r="45" spans="1:4" ht="15">
      <c r="A45" s="23"/>
      <c r="B45" s="24" t="s">
        <v>71</v>
      </c>
      <c r="C45" s="25" t="s">
        <v>72</v>
      </c>
      <c r="D45" s="29">
        <f>D44*1.1*0.35</f>
        <v>51.974999999999994</v>
      </c>
    </row>
    <row r="46" spans="1:4" ht="15">
      <c r="A46" s="23"/>
      <c r="B46" s="24" t="s">
        <v>78</v>
      </c>
      <c r="C46" s="25" t="s">
        <v>72</v>
      </c>
      <c r="D46" s="29">
        <f>D44*1.1*0.2</f>
        <v>29.700000000000003</v>
      </c>
    </row>
    <row r="47" spans="1:4" ht="15">
      <c r="A47" s="23">
        <v>11</v>
      </c>
      <c r="B47" s="24" t="s">
        <v>26</v>
      </c>
      <c r="C47" s="25" t="s">
        <v>8</v>
      </c>
      <c r="D47" s="25">
        <v>135</v>
      </c>
    </row>
    <row r="48" spans="1:4" ht="28.5">
      <c r="A48" s="23"/>
      <c r="B48" s="24" t="s">
        <v>73</v>
      </c>
      <c r="C48" s="25" t="s">
        <v>8</v>
      </c>
      <c r="D48" s="25">
        <f>+D47</f>
        <v>135</v>
      </c>
    </row>
    <row r="49" spans="1:4" ht="15">
      <c r="A49" s="23"/>
      <c r="B49" s="24" t="s">
        <v>10</v>
      </c>
      <c r="C49" s="25" t="s">
        <v>83</v>
      </c>
      <c r="D49" s="25">
        <v>1</v>
      </c>
    </row>
    <row r="50" spans="1:4" ht="15">
      <c r="A50" s="23">
        <v>12</v>
      </c>
      <c r="B50" s="24" t="s">
        <v>27</v>
      </c>
      <c r="C50" s="25" t="s">
        <v>8</v>
      </c>
      <c r="D50" s="25">
        <v>120</v>
      </c>
    </row>
    <row r="51" spans="1:4" ht="28.5">
      <c r="A51" s="23"/>
      <c r="B51" s="24" t="s">
        <v>74</v>
      </c>
      <c r="C51" s="25" t="s">
        <v>8</v>
      </c>
      <c r="D51" s="25">
        <f>+D50</f>
        <v>120</v>
      </c>
    </row>
    <row r="52" spans="1:4" ht="15">
      <c r="A52" s="23"/>
      <c r="B52" s="24" t="s">
        <v>10</v>
      </c>
      <c r="C52" s="25" t="s">
        <v>83</v>
      </c>
      <c r="D52" s="25">
        <v>1</v>
      </c>
    </row>
    <row r="53" spans="1:4" ht="15">
      <c r="A53" s="23">
        <v>13</v>
      </c>
      <c r="B53" s="35" t="s">
        <v>28</v>
      </c>
      <c r="C53" s="36" t="s">
        <v>8</v>
      </c>
      <c r="D53" s="36">
        <v>31</v>
      </c>
    </row>
    <row r="54" spans="1:4" ht="15">
      <c r="A54" s="23"/>
      <c r="B54" s="35" t="s">
        <v>60</v>
      </c>
      <c r="C54" s="36" t="s">
        <v>8</v>
      </c>
      <c r="D54" s="36">
        <f>+D53</f>
        <v>31</v>
      </c>
    </row>
    <row r="55" spans="1:4" ht="15">
      <c r="A55" s="23"/>
      <c r="B55" s="24" t="s">
        <v>10</v>
      </c>
      <c r="C55" s="25" t="s">
        <v>83</v>
      </c>
      <c r="D55" s="25">
        <v>1</v>
      </c>
    </row>
    <row r="56" spans="1:4" ht="15">
      <c r="A56" s="23">
        <v>14</v>
      </c>
      <c r="B56" s="35" t="s">
        <v>84</v>
      </c>
      <c r="C56" s="36" t="s">
        <v>8</v>
      </c>
      <c r="D56" s="36">
        <v>41</v>
      </c>
    </row>
    <row r="57" spans="1:4" ht="28.5">
      <c r="A57" s="23"/>
      <c r="B57" s="35" t="s">
        <v>85</v>
      </c>
      <c r="C57" s="36" t="s">
        <v>8</v>
      </c>
      <c r="D57" s="36">
        <f>+D56</f>
        <v>41</v>
      </c>
    </row>
    <row r="58" spans="1:4" ht="15">
      <c r="A58" s="23"/>
      <c r="B58" s="24" t="s">
        <v>10</v>
      </c>
      <c r="C58" s="25" t="s">
        <v>83</v>
      </c>
      <c r="D58" s="25">
        <v>1</v>
      </c>
    </row>
    <row r="59" spans="1:4" ht="15">
      <c r="A59" s="23">
        <v>15</v>
      </c>
      <c r="B59" s="35" t="s">
        <v>43</v>
      </c>
      <c r="C59" s="36" t="s">
        <v>11</v>
      </c>
      <c r="D59" s="36">
        <v>7</v>
      </c>
    </row>
    <row r="60" spans="1:4" ht="15">
      <c r="A60" s="23"/>
      <c r="B60" s="35" t="s">
        <v>44</v>
      </c>
      <c r="C60" s="36" t="s">
        <v>5</v>
      </c>
      <c r="D60" s="37">
        <f>0.67*0.55*2+1.28*0.67+0.75*0.75/2*2+0.9*0.6/2+0.73*1.07</f>
        <v>3.2082</v>
      </c>
    </row>
    <row r="61" spans="1:4" ht="15">
      <c r="A61" s="23"/>
      <c r="B61" s="24" t="s">
        <v>10</v>
      </c>
      <c r="C61" s="25" t="s">
        <v>83</v>
      </c>
      <c r="D61" s="25">
        <v>1</v>
      </c>
    </row>
    <row r="62" spans="1:4" ht="15">
      <c r="A62" s="23">
        <v>16</v>
      </c>
      <c r="B62" s="24" t="s">
        <v>76</v>
      </c>
      <c r="C62" s="25" t="s">
        <v>29</v>
      </c>
      <c r="D62" s="25">
        <v>34</v>
      </c>
    </row>
    <row r="63" spans="1:4" ht="15">
      <c r="A63" s="23">
        <v>17</v>
      </c>
      <c r="B63" s="24" t="s">
        <v>77</v>
      </c>
      <c r="C63" s="25" t="s">
        <v>6</v>
      </c>
      <c r="D63" s="25">
        <v>10</v>
      </c>
    </row>
    <row r="64" spans="1:4" ht="15">
      <c r="A64" s="23"/>
      <c r="B64" s="24" t="s">
        <v>9</v>
      </c>
      <c r="C64" s="25" t="s">
        <v>11</v>
      </c>
      <c r="D64" s="25">
        <f>+D63*420</f>
        <v>4200</v>
      </c>
    </row>
    <row r="65" spans="1:4" ht="15">
      <c r="A65" s="23"/>
      <c r="B65" s="24" t="s">
        <v>61</v>
      </c>
      <c r="C65" s="25" t="s">
        <v>6</v>
      </c>
      <c r="D65" s="25">
        <f>+D63*0.22</f>
        <v>2.2</v>
      </c>
    </row>
    <row r="66" spans="1:4" ht="15">
      <c r="A66" s="23">
        <v>18</v>
      </c>
      <c r="B66" s="24" t="s">
        <v>81</v>
      </c>
      <c r="C66" s="25" t="s">
        <v>5</v>
      </c>
      <c r="D66" s="25">
        <v>50</v>
      </c>
    </row>
    <row r="67" spans="1:4" ht="15">
      <c r="A67" s="23"/>
      <c r="B67" s="24" t="s">
        <v>61</v>
      </c>
      <c r="C67" s="25" t="s">
        <v>42</v>
      </c>
      <c r="D67" s="25">
        <f>D66*1600*0.02</f>
        <v>1600</v>
      </c>
    </row>
    <row r="68" spans="1:4" ht="15">
      <c r="A68" s="23">
        <v>19</v>
      </c>
      <c r="B68" s="35" t="s">
        <v>79</v>
      </c>
      <c r="C68" s="36" t="s">
        <v>29</v>
      </c>
      <c r="D68" s="36">
        <v>62</v>
      </c>
    </row>
    <row r="69" spans="1:4" ht="15">
      <c r="A69" s="23"/>
      <c r="B69" s="35" t="s">
        <v>80</v>
      </c>
      <c r="C69" s="36" t="s">
        <v>29</v>
      </c>
      <c r="D69" s="36">
        <v>68</v>
      </c>
    </row>
    <row r="70" spans="2:3" ht="15">
      <c r="B70" s="31"/>
      <c r="C70" s="31"/>
    </row>
  </sheetData>
  <mergeCells count="1">
    <mergeCell ref="A2:D2"/>
  </mergeCells>
  <printOptions horizontalCentered="1"/>
  <pageMargins left="0.7874015748031497" right="0.7874015748031497" top="0.31496062992125984" bottom="0.5511811023622047" header="0" footer="0"/>
  <pageSetup fitToHeight="2" fitToWidth="1" horizontalDpi="600" verticalDpi="600" orientation="portrait" paperSize="9" r:id="rId1"/>
  <headerFooter alignWithMargins="0">
    <oddFooter>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="85" zoomScaleNormal="115" zoomScaleSheetLayoutView="85" workbookViewId="0" topLeftCell="A1">
      <selection activeCell="B72" sqref="B72"/>
    </sheetView>
  </sheetViews>
  <sheetFormatPr defaultColWidth="8.88671875" defaultRowHeight="15"/>
  <cols>
    <col min="1" max="1" width="8.88671875" style="21" customWidth="1"/>
    <col min="2" max="2" width="46.21484375" style="21" customWidth="1"/>
    <col min="3" max="16384" width="8.88671875" style="21" customWidth="1"/>
  </cols>
  <sheetData>
    <row r="1" spans="1:4" ht="15.75">
      <c r="A1" s="22" t="s">
        <v>67</v>
      </c>
      <c r="B1" s="22"/>
      <c r="C1" s="2"/>
      <c r="D1" s="2"/>
    </row>
    <row r="2" spans="1:4" ht="15.75">
      <c r="A2" s="39" t="s">
        <v>68</v>
      </c>
      <c r="B2" s="39"/>
      <c r="C2" s="39"/>
      <c r="D2" s="2"/>
    </row>
    <row r="3" spans="1:4" ht="15.75">
      <c r="A3" s="22" t="s">
        <v>69</v>
      </c>
      <c r="B3" s="22"/>
      <c r="C3" s="2"/>
      <c r="D3" s="2"/>
    </row>
    <row r="4" spans="1:4" ht="15.75">
      <c r="A4" s="1"/>
      <c r="B4" s="1"/>
      <c r="C4" s="2"/>
      <c r="D4" s="2"/>
    </row>
    <row r="5" spans="1:4" ht="15.75">
      <c r="A5" s="1"/>
      <c r="B5" s="4" t="s">
        <v>39</v>
      </c>
      <c r="C5" s="2"/>
      <c r="D5" s="2"/>
    </row>
    <row r="6" spans="1:4" ht="15">
      <c r="A6" s="7"/>
      <c r="B6" s="8"/>
      <c r="C6" s="8"/>
      <c r="D6" s="9"/>
    </row>
    <row r="7" spans="1:4" ht="15">
      <c r="A7" s="10" t="s">
        <v>0</v>
      </c>
      <c r="B7" s="11" t="s">
        <v>2</v>
      </c>
      <c r="C7" s="11" t="s">
        <v>3</v>
      </c>
      <c r="D7" s="12" t="s">
        <v>1</v>
      </c>
    </row>
    <row r="8" spans="1:4" ht="15">
      <c r="A8" s="13"/>
      <c r="B8" s="14"/>
      <c r="C8" s="15" t="s">
        <v>4</v>
      </c>
      <c r="D8" s="16"/>
    </row>
    <row r="9" spans="1:4" ht="15">
      <c r="A9" s="17"/>
      <c r="B9" s="19" t="s">
        <v>15</v>
      </c>
      <c r="C9" s="19"/>
      <c r="D9" s="20"/>
    </row>
    <row r="10" spans="1:4" ht="15">
      <c r="A10" s="23">
        <v>1</v>
      </c>
      <c r="B10" s="24" t="s">
        <v>75</v>
      </c>
      <c r="C10" s="32" t="s">
        <v>5</v>
      </c>
      <c r="D10" s="32">
        <v>360</v>
      </c>
    </row>
    <row r="11" spans="1:4" ht="15">
      <c r="A11" s="26">
        <v>2</v>
      </c>
      <c r="B11" s="27" t="s">
        <v>30</v>
      </c>
      <c r="C11" s="34" t="s">
        <v>5</v>
      </c>
      <c r="D11" s="34">
        <v>360</v>
      </c>
    </row>
    <row r="12" spans="1:4" ht="15">
      <c r="A12" s="26">
        <v>3</v>
      </c>
      <c r="B12" s="24" t="s">
        <v>19</v>
      </c>
      <c r="C12" s="32" t="s">
        <v>6</v>
      </c>
      <c r="D12" s="32">
        <f>+D10*0.08+D11*0.01</f>
        <v>32.4</v>
      </c>
    </row>
    <row r="13" spans="1:4" ht="15">
      <c r="A13" s="26"/>
      <c r="B13" s="28" t="s">
        <v>31</v>
      </c>
      <c r="C13" s="34"/>
      <c r="D13" s="34"/>
    </row>
    <row r="14" spans="1:4" ht="15.75" customHeight="1">
      <c r="A14" s="26">
        <v>1</v>
      </c>
      <c r="B14" s="27" t="s">
        <v>45</v>
      </c>
      <c r="C14" s="34" t="s">
        <v>5</v>
      </c>
      <c r="D14" s="34">
        <v>130</v>
      </c>
    </row>
    <row r="15" spans="1:4" ht="15">
      <c r="A15" s="26">
        <v>2</v>
      </c>
      <c r="B15" s="27" t="s">
        <v>32</v>
      </c>
      <c r="C15" s="34" t="s">
        <v>6</v>
      </c>
      <c r="D15" s="34">
        <v>4.8</v>
      </c>
    </row>
    <row r="16" spans="1:4" ht="15">
      <c r="A16" s="26"/>
      <c r="B16" s="24" t="s">
        <v>62</v>
      </c>
      <c r="C16" s="32" t="s">
        <v>6</v>
      </c>
      <c r="D16" s="32">
        <f>+D15*1.1</f>
        <v>5.28</v>
      </c>
    </row>
    <row r="17" spans="1:4" ht="15">
      <c r="A17" s="26"/>
      <c r="B17" s="24" t="s">
        <v>10</v>
      </c>
      <c r="C17" s="32" t="s">
        <v>7</v>
      </c>
      <c r="D17" s="32">
        <v>1</v>
      </c>
    </row>
    <row r="18" spans="1:4" ht="15">
      <c r="A18" s="26">
        <v>3</v>
      </c>
      <c r="B18" s="27" t="s">
        <v>33</v>
      </c>
      <c r="C18" s="34" t="s">
        <v>5</v>
      </c>
      <c r="D18" s="34">
        <v>450</v>
      </c>
    </row>
    <row r="19" spans="1:4" ht="15">
      <c r="A19" s="26"/>
      <c r="B19" s="27" t="s">
        <v>63</v>
      </c>
      <c r="C19" s="34" t="s">
        <v>5</v>
      </c>
      <c r="D19" s="34">
        <f>+D18*1.1</f>
        <v>495.00000000000006</v>
      </c>
    </row>
    <row r="20" spans="1:4" ht="15">
      <c r="A20" s="26">
        <v>4</v>
      </c>
      <c r="B20" s="27" t="s">
        <v>34</v>
      </c>
      <c r="C20" s="34" t="s">
        <v>6</v>
      </c>
      <c r="D20" s="34">
        <v>80</v>
      </c>
    </row>
    <row r="21" spans="1:4" ht="15">
      <c r="A21" s="26"/>
      <c r="B21" s="27" t="s">
        <v>35</v>
      </c>
      <c r="C21" s="34" t="s">
        <v>6</v>
      </c>
      <c r="D21" s="34">
        <f>+D20*1.02</f>
        <v>81.6</v>
      </c>
    </row>
    <row r="22" spans="1:4" ht="15">
      <c r="A22" s="26">
        <v>5</v>
      </c>
      <c r="B22" s="27" t="s">
        <v>36</v>
      </c>
      <c r="C22" s="34" t="s">
        <v>5</v>
      </c>
      <c r="D22" s="34">
        <v>450</v>
      </c>
    </row>
    <row r="23" spans="1:4" ht="15">
      <c r="A23" s="26"/>
      <c r="B23" s="24" t="s">
        <v>64</v>
      </c>
      <c r="C23" s="32" t="s">
        <v>6</v>
      </c>
      <c r="D23" s="34">
        <v>4.3</v>
      </c>
    </row>
    <row r="24" spans="1:4" ht="15">
      <c r="A24" s="26"/>
      <c r="B24" s="24" t="s">
        <v>10</v>
      </c>
      <c r="C24" s="32" t="s">
        <v>7</v>
      </c>
      <c r="D24" s="34">
        <v>1</v>
      </c>
    </row>
    <row r="25" spans="1:4" ht="15">
      <c r="A25" s="26">
        <v>6</v>
      </c>
      <c r="B25" s="30" t="s">
        <v>46</v>
      </c>
      <c r="C25" s="33" t="s">
        <v>5</v>
      </c>
      <c r="D25" s="34">
        <v>130</v>
      </c>
    </row>
    <row r="26" spans="1:4" ht="15">
      <c r="A26" s="26"/>
      <c r="B26" s="30" t="s">
        <v>47</v>
      </c>
      <c r="C26" s="33" t="s">
        <v>42</v>
      </c>
      <c r="D26" s="34">
        <f>+D25*0.2</f>
        <v>26</v>
      </c>
    </row>
    <row r="27" spans="1:4" ht="15">
      <c r="A27" s="23">
        <v>7</v>
      </c>
      <c r="B27" s="24" t="s">
        <v>40</v>
      </c>
      <c r="C27" s="32" t="s">
        <v>6</v>
      </c>
      <c r="D27" s="32">
        <f>+D23+D16+D14*0.025</f>
        <v>12.83</v>
      </c>
    </row>
    <row r="28" spans="1:4" ht="15">
      <c r="A28" s="23"/>
      <c r="B28" s="24" t="s">
        <v>41</v>
      </c>
      <c r="C28" s="32" t="s">
        <v>42</v>
      </c>
      <c r="D28" s="32">
        <f>+D27*15</f>
        <v>192.45</v>
      </c>
    </row>
    <row r="29" spans="1:4" ht="15">
      <c r="A29" s="26">
        <v>8</v>
      </c>
      <c r="B29" s="27" t="s">
        <v>65</v>
      </c>
      <c r="C29" s="34" t="s">
        <v>5</v>
      </c>
      <c r="D29" s="34">
        <v>360</v>
      </c>
    </row>
    <row r="30" spans="1:4" ht="15">
      <c r="A30" s="26"/>
      <c r="B30" s="27" t="s">
        <v>66</v>
      </c>
      <c r="C30" s="34" t="s">
        <v>5</v>
      </c>
      <c r="D30" s="34">
        <f>+D29*1.1</f>
        <v>396.00000000000006</v>
      </c>
    </row>
    <row r="31" spans="1:4" ht="15">
      <c r="A31" s="26"/>
      <c r="B31" s="27" t="s">
        <v>38</v>
      </c>
      <c r="C31" s="34" t="s">
        <v>11</v>
      </c>
      <c r="D31" s="34">
        <f>+D29*27</f>
        <v>9720</v>
      </c>
    </row>
    <row r="32" spans="1:4" ht="15">
      <c r="A32" s="26">
        <v>9</v>
      </c>
      <c r="B32" s="27" t="s">
        <v>37</v>
      </c>
      <c r="C32" s="34" t="s">
        <v>5</v>
      </c>
      <c r="D32" s="34">
        <v>360</v>
      </c>
    </row>
    <row r="33" spans="1:4" ht="15">
      <c r="A33" s="26"/>
      <c r="B33" s="27" t="s">
        <v>48</v>
      </c>
      <c r="C33" s="34" t="s">
        <v>5</v>
      </c>
      <c r="D33" s="34">
        <f>+D32*1.1</f>
        <v>396.00000000000006</v>
      </c>
    </row>
    <row r="34" spans="1:4" ht="15">
      <c r="A34" s="26"/>
      <c r="B34" s="27" t="s">
        <v>38</v>
      </c>
      <c r="C34" s="34" t="s">
        <v>11</v>
      </c>
      <c r="D34" s="34">
        <f>+D33*60%*0.5*0.025+D33*40%*0.025</f>
        <v>6.9300000000000015</v>
      </c>
    </row>
    <row r="35" spans="1:4" ht="15">
      <c r="A35" s="2"/>
      <c r="B35" s="2"/>
      <c r="C35" s="2"/>
      <c r="D35" s="6"/>
    </row>
    <row r="36" spans="1:4" ht="15">
      <c r="A36" s="2"/>
      <c r="B36" s="2"/>
      <c r="C36" s="2"/>
      <c r="D36" s="6"/>
    </row>
    <row r="37" spans="1:4" ht="15">
      <c r="A37" s="3"/>
      <c r="B37" s="2"/>
      <c r="C37" s="2"/>
      <c r="D37" s="6"/>
    </row>
    <row r="38" spans="1:4" ht="15">
      <c r="A38" s="3"/>
      <c r="B38" s="2"/>
      <c r="C38" s="2"/>
      <c r="D38" s="2"/>
    </row>
    <row r="52" ht="15">
      <c r="D52" s="21">
        <v>31</v>
      </c>
    </row>
    <row r="55" spans="1:4" ht="15">
      <c r="A55" s="21">
        <v>14</v>
      </c>
      <c r="D55" s="21">
        <v>41</v>
      </c>
    </row>
    <row r="58" spans="1:4" ht="15">
      <c r="A58" s="21">
        <v>15</v>
      </c>
      <c r="D58" s="21">
        <v>7</v>
      </c>
    </row>
    <row r="59" ht="15">
      <c r="D59" s="21">
        <f>0.67*0.55*2+1.28*0.67+0.75*0.75/2*2+0.9*0.6/2+0.73*1.07</f>
        <v>3.2082</v>
      </c>
    </row>
    <row r="61" ht="15">
      <c r="A61" s="21">
        <v>16</v>
      </c>
    </row>
    <row r="62" ht="15">
      <c r="A62" s="21">
        <v>17</v>
      </c>
    </row>
    <row r="65" ht="15">
      <c r="A65" s="21">
        <v>18</v>
      </c>
    </row>
    <row r="67" ht="15">
      <c r="A67" s="21">
        <v>19</v>
      </c>
    </row>
  </sheetData>
  <mergeCells count="1">
    <mergeCell ref="A2:C2"/>
  </mergeCells>
  <printOptions horizontalCentered="1"/>
  <pageMargins left="0.7874015748031497" right="0.7874015748031497" top="0.31496062992125984" bottom="0.5511811023622047" header="0" footer="0"/>
  <pageSetup fitToHeight="1" fitToWidth="1" horizontalDpi="600" verticalDpi="600" orientation="portrait" paperSize="9" scale="98" r:id="rId1"/>
  <headerFooter alignWithMargins="0">
    <oddFooter>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Inā</cp:lastModifiedBy>
  <cp:lastPrinted>2011-08-30T12:01:28Z</cp:lastPrinted>
  <dcterms:created xsi:type="dcterms:W3CDTF">2004-02-16T04:17:46Z</dcterms:created>
  <dcterms:modified xsi:type="dcterms:W3CDTF">2011-08-31T06:47:58Z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4605579</vt:i4>
  </property>
  <property fmtid="{D5CDD505-2E9C-101B-9397-08002B2CF9AE}" pid="3" name="_EmailSubject">
    <vt:lpwstr>Maja salas pag UK</vt:lpwstr>
  </property>
  <property fmtid="{D5CDD505-2E9C-101B-9397-08002B2CF9AE}" pid="4" name="_AuthorEmail">
    <vt:lpwstr>valdis@arkariga.lv</vt:lpwstr>
  </property>
  <property fmtid="{D5CDD505-2E9C-101B-9397-08002B2CF9AE}" pid="5" name="_AuthorEmailDisplayName">
    <vt:lpwstr>valdis</vt:lpwstr>
  </property>
  <property fmtid="{D5CDD505-2E9C-101B-9397-08002B2CF9AE}" pid="6" name="_ReviewingToolsShownOnce">
    <vt:lpwstr/>
  </property>
</Properties>
</file>