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.pielikums" sheetId="1" r:id="rId1"/>
  </sheets>
  <definedNames>
    <definedName name="_xlnm.Print_Area" localSheetId="0">'2.pielikums'!$A$1:$Q$136</definedName>
    <definedName name="_xlnm.Print_Titles" localSheetId="0">'2.pielikums'!$5:$8</definedName>
    <definedName name="Excel_BuiltIn__FilterDatabase_1">#REF!</definedName>
    <definedName name="Excel_BuiltIn_Print_Titles_1" localSheetId="0">'2.pielikums'!$A$5:$CS$8</definedName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<sst xmlns="http://schemas.openxmlformats.org/spreadsheetml/2006/main" count="550" uniqueCount="374">
  <si>
    <t>A</t>
  </si>
  <si>
    <t>B</t>
  </si>
  <si>
    <t>Aizņēmumi</t>
  </si>
  <si>
    <t>x</t>
  </si>
  <si>
    <t>(euro)</t>
  </si>
  <si>
    <t>Aizdevējs</t>
  </si>
  <si>
    <t>Mērķis</t>
  </si>
  <si>
    <t>D</t>
  </si>
  <si>
    <t>E</t>
  </si>
  <si>
    <t>KOPĀ:</t>
  </si>
  <si>
    <t>Nr.p.k.</t>
  </si>
  <si>
    <t>Līguma noslēgšanas datums</t>
  </si>
  <si>
    <t>Saistību apmērs</t>
  </si>
  <si>
    <t>turpmākajos gados</t>
  </si>
  <si>
    <t>pavisam (1.+2.+3.+4.+ 5+.6.+7.+8.)</t>
  </si>
  <si>
    <t>Galvojumi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</si>
  <si>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</si>
  <si>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</si>
  <si>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</si>
  <si>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</si>
  <si>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Atmaksas termiņš</t>
  </si>
  <si>
    <t>Aizņēmuma līguma summa, euro</t>
  </si>
  <si>
    <t>Parāds uz pārskata gada sākumu, euro</t>
  </si>
  <si>
    <t>F</t>
  </si>
  <si>
    <t>G</t>
  </si>
  <si>
    <t>H</t>
  </si>
  <si>
    <t xml:space="preserve">Rēzeknes novada pašvaldības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</si>
  <si>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</si>
  <si>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</si>
  <si>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</si>
  <si>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</si>
  <si>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</si>
  <si>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</si>
  <si>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</si>
  <si>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</si>
  <si>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</si>
  <si>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</si>
  <si>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X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</si>
  <si>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</si>
  <si>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</si>
  <si>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</si>
  <si>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</si>
  <si>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</si>
  <si>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</si>
  <si>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</si>
  <si>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</si>
  <si>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</si>
  <si>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</si>
  <si>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</si>
  <si>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</si>
  <si>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</si>
  <si>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</si>
  <si>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</si>
  <si>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</si>
  <si>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</si>
  <si>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</si>
  <si>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</si>
  <si>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</si>
  <si>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</si>
  <si>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</si>
  <si>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</si>
  <si>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</si>
  <si>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</si>
  <si>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</si>
  <si>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</si>
  <si>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</si>
  <si>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</si>
  <si>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</si>
  <si>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</si>
  <si>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</si>
  <si>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</si>
  <si>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</si>
  <si>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</si>
  <si>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</si>
  <si>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</si>
  <si>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</si>
  <si>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</si>
  <si>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</si>
  <si>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</si>
  <si>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</si>
  <si>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</si>
  <si>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</si>
  <si>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</si>
  <si>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</si>
  <si>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</si>
  <si>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</si>
  <si>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</si>
  <si>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</si>
  <si>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</si>
  <si>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</si>
  <si>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</si>
  <si>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</si>
  <si>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</si>
  <si>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</si>
  <si>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</si>
  <si>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</si>
  <si>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</si>
  <si>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</si>
  <si>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Valsts kase</t>
  </si>
  <si>
    <t>ELFLA projekta"Dricānu vidusskolas sporta zāles celtniecība" īstenošanai</t>
  </si>
  <si>
    <t>09.08.2011</t>
  </si>
  <si>
    <t>20.12.2027</t>
  </si>
  <si>
    <t>ELFLA projekta "Lūznavas pagasta Lūznavas un Veczosnas ciemu ielu rekonstrukcija" īstenošanai</t>
  </si>
  <si>
    <t>28.07.2010</t>
  </si>
  <si>
    <t>20.07.2030</t>
  </si>
  <si>
    <t>ELFLA projekta Nr.10-01-L32100-000327 " Lūznavas muižas rekonstrukcija(ietverot lokālus rekonstrukcijas darbus)īstenošanai.</t>
  </si>
  <si>
    <t>17.04.2012</t>
  </si>
  <si>
    <t>20.04.2022</t>
  </si>
  <si>
    <t>ERAF projekta 'Ūdenssaimniecības attīstība Rēzeknes novada Stoļerovas pagasta Stoļerovas ciema" īstenošanai.</t>
  </si>
  <si>
    <t>27.06.2013</t>
  </si>
  <si>
    <t>20.06.2023</t>
  </si>
  <si>
    <t>ERAF projekts"Ūdenssaimniecības attīstība Rēzeknes novada Kaunatas ciemā"</t>
  </si>
  <si>
    <t>22.08.2012</t>
  </si>
  <si>
    <t>20.12.2029</t>
  </si>
  <si>
    <t>KPFI projekta Nr.KPFI-7/7"Oglekļa dioksīda emisiju samazināšana Rēzeknes novada pašvaldības izglītības iestāžu ēkās" Kaunatas pagastā īstenošanai.</t>
  </si>
  <si>
    <t>20.04.2026</t>
  </si>
  <si>
    <t>Rēzeknes novada Čornajas pagasta Čornajas ciema ūdenssaimniecības attīstība</t>
  </si>
  <si>
    <t>21.05.2013</t>
  </si>
  <si>
    <t>20.05.2033</t>
  </si>
  <si>
    <t>Rēzeknes novada Čornajas pagasta Ratnieku ciema ūdensssaimniecības attīstība</t>
  </si>
  <si>
    <t>ELFLA projekta(Nr.11-01-L32100-000259)"Stoļerovas pagasta saieta nama izveide"īstenošanai</t>
  </si>
  <si>
    <t>19.08.2014</t>
  </si>
  <si>
    <t>20.08.2034</t>
  </si>
  <si>
    <t>ELFLA projekta (Nr.16-01-AL15-A019.2201-000007) "Lūznavas muižas kompleksa ēku revitalizācija"</t>
  </si>
  <si>
    <t>10.08.2017</t>
  </si>
  <si>
    <t>20.07.2042</t>
  </si>
  <si>
    <t>ELFLA projekta(Nr.17-01-A00702-000052),, Pašvaldības ceļu infrastruktūras uzlabošana Rēzeknes novadā, 1. kārta"īstenošanai</t>
  </si>
  <si>
    <t>13.11.2018</t>
  </si>
  <si>
    <t>20.10.2038</t>
  </si>
  <si>
    <t>20.02.2028</t>
  </si>
  <si>
    <t>ELFLA projekta( Nr.18-01-A00702-000006) ,, Pašvaldības ceļu infrastruktūras uzlabošana Rēzeknes novadā, 3. kārta"īstenošanai</t>
  </si>
  <si>
    <t>11.02.2019</t>
  </si>
  <si>
    <t>20.01.2039</t>
  </si>
  <si>
    <t>ELFLA projekta ( Nr.18-01-A00702-000013) ,, Pašvaldības ceļu infrastruktūras uzlabošana Rēzeknes novadā, 4.kārta"īstenošanai</t>
  </si>
  <si>
    <t>30.08.2018</t>
  </si>
  <si>
    <t>20.03.2039</t>
  </si>
  <si>
    <t>ELFLA projekta ( Nr.18-01-A00702-000113) ,, Pašvaldības ceļu infrastruktūras uzlabošana Rēzeknes novadā, 2. kārta'' īstenošanai</t>
  </si>
  <si>
    <t>02.09.2019</t>
  </si>
  <si>
    <t>20.08.2039</t>
  </si>
  <si>
    <t>ELFLA projekts,, Lendžu ciema Kalnezeru skolas sporta zāles rekonstrukcija"</t>
  </si>
  <si>
    <t>12.05.2009</t>
  </si>
  <si>
    <t>20.07.2029</t>
  </si>
  <si>
    <t xml:space="preserve">ERAF projekta(Nr.3DP/3.4.1.1.0/13/APIA/CFLA/005/004) "Ūdenssaimniecībasattīstība Rēzeknes novada Silmalas pagasta Kruķu ciemā"īstenošana </t>
  </si>
  <si>
    <t>24.07.2014</t>
  </si>
  <si>
    <t>20.07.2039</t>
  </si>
  <si>
    <t>ERAF projekta (Nr.3DP/3.4.1.1.0/13APIA/CFLA/006/083) "Ūdenssaimniecības attīstība Rēzeknes novada Silmalas pagasta Štikānu ciemā"īstenošana</t>
  </si>
  <si>
    <t>ERAF projekta ( Nr.5.6.2.0/16/I/018) ,, Industriālo teritoriju tīklojuma izveide uzņēmējdarbības veicināšanai Rēzeknes pilsētas, Rēzeknes un Viļānu novados"īstenošanai</t>
  </si>
  <si>
    <t>03.07.2018</t>
  </si>
  <si>
    <t>20.06.2038</t>
  </si>
  <si>
    <t>ERAF projekta " Rēzeknes novada pašvaldības vidusskolu infrastruktūras attīstība" īstenošanai</t>
  </si>
  <si>
    <t>25.09.2014</t>
  </si>
  <si>
    <t>20.09.2039</t>
  </si>
  <si>
    <t>ERAF projekta ,,Ūdenssaimniecības attīstība Rēzeknes novada Bērzgales pagasta Bērzgales ciemā"īstenošanai</t>
  </si>
  <si>
    <t>20.06.2028</t>
  </si>
  <si>
    <t>ERAF projekta,, Ūdenssaimniecības infrastuktūras attīstība Vērēmu pagasta Iugulovas ciemā"</t>
  </si>
  <si>
    <t>20.08.2029</t>
  </si>
  <si>
    <t>ERAF projekts,, Rēzeknes novada Lendžu pagasta Lendžu ciema ūdenssaimniecības attīstība II kārta"</t>
  </si>
  <si>
    <t>30.04.2014</t>
  </si>
  <si>
    <t>20.04.2034</t>
  </si>
  <si>
    <t>ERAF projekts..Ūdenssaimniecības attīst''iba Audriņu pagasta Audriņu ciemā"</t>
  </si>
  <si>
    <t>14.06.2006</t>
  </si>
  <si>
    <t>20.12.2025</t>
  </si>
  <si>
    <t>EZF projekts,, Brīvdabas estrādes kompleksa būvniecība Lendžu pagasta Lendžu ciemā"</t>
  </si>
  <si>
    <t>22.11.2013</t>
  </si>
  <si>
    <t>20.11.2033</t>
  </si>
  <si>
    <t>EZF projekts"Mākoņkalna pagasta brīvā laika pavadīšanas centra izveide"</t>
  </si>
  <si>
    <t>19.03.2014</t>
  </si>
  <si>
    <t>20.03.2024</t>
  </si>
  <si>
    <t>EZF projekts,, Viraudas ezera teritorijas labiekārtošana izbūvējot laivu piestātni ar piebraukšanas laukumu Lendžu ciemā"</t>
  </si>
  <si>
    <t>19.06.2015</t>
  </si>
  <si>
    <t>20.06.2025</t>
  </si>
  <si>
    <t>KPFI projekta(Nr.KPFI-10/79)"Tiskādu vidusskolas rekonstrukcija, kas atbilst zema enerģijas patēriņa ēkas prasībām" īstenošanai</t>
  </si>
  <si>
    <t>24.09.2012</t>
  </si>
  <si>
    <t>20.09.2037</t>
  </si>
  <si>
    <t>KPFI projekta(Nr.KPFI-15.4/59) Kompleksi risinājumi siltumnīcefekta gāzu emisiju samazināšanai Maltas vidusskolā īstenošanai</t>
  </si>
  <si>
    <t>13.03.2015</t>
  </si>
  <si>
    <t>20.03.2025</t>
  </si>
  <si>
    <t>KPFI projekta (Nr.KPFI-15.4/60) Kompleksi risinājumi siltumnīcefekta gāzu emisiju samazināšanai Maltas pirmskolas izglītības iestādē īstenošanai</t>
  </si>
  <si>
    <t>RAF projekts,, Ūdenssaimniecības attīstība Rēzeknes novada Lendžu pagasta Lendžu ciemā"</t>
  </si>
  <si>
    <t>20.08.2032</t>
  </si>
  <si>
    <t>Rēzeknes novada Nagļu pagasta Nagļu ciema ūdenssaimniecības attīstība</t>
  </si>
  <si>
    <t>20.11.2014</t>
  </si>
  <si>
    <t>20.11.2024</t>
  </si>
  <si>
    <t>Sakstagala Jāņa Klīdzēja pamatskolas ēkas energoefektivitātes uzlabošana</t>
  </si>
  <si>
    <t>01.08.2018</t>
  </si>
  <si>
    <t>20.07.2038</t>
  </si>
  <si>
    <t xml:space="preserve">"Ūdenssaimniecības attīstība Rēzeknes novada Kantinieku pagasta Liužas ciemā" </t>
  </si>
  <si>
    <t>26.09.2012</t>
  </si>
  <si>
    <t>20.09.2022</t>
  </si>
  <si>
    <t>Ūdenssaimniecības attīstība Rēzeknes novada Sakstagala pagasta Ciskādu ciemā</t>
  </si>
  <si>
    <t>21.07.2015</t>
  </si>
  <si>
    <t>20.07.2035</t>
  </si>
  <si>
    <t>Kultūras nama vienkāršotā rekonstrukcija</t>
  </si>
  <si>
    <t>22.05.2012</t>
  </si>
  <si>
    <t>20.05.2037</t>
  </si>
  <si>
    <t>Ūdenssaimniecības attīstība Strūžānu pagastā</t>
  </si>
  <si>
    <t>01.06.2006</t>
  </si>
  <si>
    <t>20.02.2031</t>
  </si>
  <si>
    <t>Ūdenssaimniecības attīstība Uļjanovas ciemā</t>
  </si>
  <si>
    <t>Autobusa iegāde</t>
  </si>
  <si>
    <t>20.11.2015</t>
  </si>
  <si>
    <t>20.11.2022</t>
  </si>
  <si>
    <t>22.05.2015</t>
  </si>
  <si>
    <t>Dricānu vidusskolas vienkāršota atjaunošana</t>
  </si>
  <si>
    <t>06.09.2016</t>
  </si>
  <si>
    <t>20.08.2026</t>
  </si>
  <si>
    <t>Izglītības iestādes investīciju projekta " Maltas pirmsskolas izglītības iestādes Skolas ielā 25 brauktuvju un kājceliņu seguma atjaunošana" īstenošanai</t>
  </si>
  <si>
    <t>20.07.2028</t>
  </si>
  <si>
    <t>Jaunstrūžānu pamatskolas jumta vienkāršotā renovācija</t>
  </si>
  <si>
    <t>20.11.2034</t>
  </si>
  <si>
    <t>Pašvaldības autonomo funkciju veikšanai nepieciešamā transporta (autobusa) iegādei</t>
  </si>
  <si>
    <t>Pašvaldības autonomo funkciju veikšanai nepieciešamā transporta ( mikroautobusa) iegāde</t>
  </si>
  <si>
    <t>20.07.2022</t>
  </si>
  <si>
    <t>Pašvaldības autonomo funkciju veikšanai nepieciešamā transporta (traktora ar aprīkojumu) iegādei</t>
  </si>
  <si>
    <t>20.05.2022</t>
  </si>
  <si>
    <t xml:space="preserve">Prioritārā investīciju projekta "Ekas Brīvības ielā 6, Maltā vienkāršota atjaunošana" īstenošanai </t>
  </si>
  <si>
    <t>Projekta "Caurtekas izbūve uz pašvaldības autoceļa "Prezma - Lisovski - Loši"" īstenošana</t>
  </si>
  <si>
    <t>24.05.2017</t>
  </si>
  <si>
    <t>20.05.2027</t>
  </si>
  <si>
    <t>Projekta "Kanalizācijas ierīkošana Štikānu ciemā" īstenošana</t>
  </si>
  <si>
    <t>08.06.2018</t>
  </si>
  <si>
    <t>20.05.2028</t>
  </si>
  <si>
    <t>Projekta "Kruķu pamatskolas atjaunošana" īstenošana</t>
  </si>
  <si>
    <t>20.05.2042</t>
  </si>
  <si>
    <t>Projekta ,, Nautrēnu pagasta PII ,, Vālodzīte "siltināšanas darbi"īstenošanai</t>
  </si>
  <si>
    <t>03.10.2017</t>
  </si>
  <si>
    <t>Projekta "Siltumtrases un katlu mājas pārbūve Dricānu pagasta pārvaldei" īstenošanai</t>
  </si>
  <si>
    <t>30.10.2017</t>
  </si>
  <si>
    <t>20.10.2037</t>
  </si>
  <si>
    <t>Rēzeknes novada pašvaldībai piederošās dzīvojamās mājas Dricānos pārbūve par feldšeru punkta ēku</t>
  </si>
  <si>
    <t>02.03.2017</t>
  </si>
  <si>
    <t>20.02.2037</t>
  </si>
  <si>
    <t>06.10.2016</t>
  </si>
  <si>
    <t>20.09.2036</t>
  </si>
  <si>
    <t>Ūdenssaimniecības infrastruktūras attīstība Lendžu ciemā</t>
  </si>
  <si>
    <t>01.06.2007</t>
  </si>
  <si>
    <t>20.03.2027</t>
  </si>
  <si>
    <t>"Kaunatas ciemata centrālās katlu mājas remonts"</t>
  </si>
  <si>
    <t>07.07.2011</t>
  </si>
  <si>
    <t>20.06.2026</t>
  </si>
  <si>
    <t>OZOLMUIŽAS pagasta kultūras nama un bibliotēkas ēkas piebūves celtniecībai</t>
  </si>
  <si>
    <t>11.03.2008</t>
  </si>
  <si>
    <t>Siltumtrases posma katlumāja - pamatskola remontam</t>
  </si>
  <si>
    <t>03.07.2007</t>
  </si>
  <si>
    <t>Ilzeskalna pagasta pārvaldes ēkas siltināšana un jumta pārbūve</t>
  </si>
  <si>
    <t>22.10.2015</t>
  </si>
  <si>
    <t>20.10.2025</t>
  </si>
  <si>
    <t>29.01.2016</t>
  </si>
  <si>
    <t>20.01.2026</t>
  </si>
  <si>
    <t>Izglītības iestādes investīciju projekta "Sporta laukuma izbūves 1.kārtas būvprojekta realizācija Kaunatas pagastā(Kaunatas vidusskolā)īstenošanai</t>
  </si>
  <si>
    <t>KPFI projekta Nr.KPFI-15.3/68,, Kompleksi risinājumi siltumnīcefekta gāzu emisiju samazināšanai Verēmu pamatskolā" īstenošanai</t>
  </si>
  <si>
    <t>24.11.2016</t>
  </si>
  <si>
    <t>20.11.2023</t>
  </si>
  <si>
    <t>Pašvaldības autonomo funkciju veikšanai nepieciešamā transporta ( automašīnas) iegāde</t>
  </si>
  <si>
    <t>28.07.2017</t>
  </si>
  <si>
    <t>Pašvaldības autonomo funkciju veikšanai nepieciešamā transporta iegāde</t>
  </si>
  <si>
    <t>26.02.2016</t>
  </si>
  <si>
    <t>20.02.2023</t>
  </si>
  <si>
    <t>10.05.2019</t>
  </si>
  <si>
    <t>"RNP Kaunatas pagasta pirmsskolas izglītības iestādes ēkas fasādes renovācija"</t>
  </si>
  <si>
    <t>Finanšu ministrija</t>
  </si>
  <si>
    <t xml:space="preserve">Projekts"Sadzīves atkritumu apsaimniekošana Austrumlatgales reģionā" </t>
  </si>
  <si>
    <t>13.11.2006</t>
  </si>
  <si>
    <t>12.11.2025</t>
  </si>
  <si>
    <t>SEB Banka</t>
  </si>
  <si>
    <t>Studiju kredīts</t>
  </si>
  <si>
    <t>30.11.2010</t>
  </si>
  <si>
    <t>14.02.2024</t>
  </si>
  <si>
    <t>SEB banka</t>
  </si>
  <si>
    <t>17.11.2011</t>
  </si>
  <si>
    <t>14.08.2024</t>
  </si>
  <si>
    <t>29.10.2012</t>
  </si>
  <si>
    <t>14.05.2025</t>
  </si>
  <si>
    <t>ES Kohēzijas fonda projekta " Ūdenssaimniecības pakalpojuma attīstība Maltā II kārta" īstenošanai</t>
  </si>
  <si>
    <t>06.06.2014</t>
  </si>
  <si>
    <t>20.03.2034</t>
  </si>
  <si>
    <t>Kohēzijas fonda projekta Nr.5.3.1.0/17/I/029 ,, Ūdenssaimniecības attīstība Maltā III kārta"īstenošanai</t>
  </si>
  <si>
    <t>05.09.2018</t>
  </si>
  <si>
    <t>20.08.2048</t>
  </si>
  <si>
    <t>Vides investīciju fonds</t>
  </si>
  <si>
    <t>Ūdens saimniecības attīstība Maltā</t>
  </si>
  <si>
    <t>13.03.2009</t>
  </si>
  <si>
    <t>01.04.2034</t>
  </si>
  <si>
    <t>20.09.2040</t>
  </si>
  <si>
    <t>02.10.2020</t>
  </si>
  <si>
    <t>Centrālās ielas (1,400 km) pārbūve Pleikšņu ciemā, Ozolaines pagastā</t>
  </si>
  <si>
    <t>20.03.2030</t>
  </si>
  <si>
    <t>30.03.2020</t>
  </si>
  <si>
    <t>ELFLA projekta ( Nr.19-01-A00702-000067) ,, Pašvaldības ceļu infrastruktūras uzlabošana Rēzeknes novadā, 5. kārta" īstenošanai</t>
  </si>
  <si>
    <t>ERAF projekta ( Nr.9.3.1.1/19/I/047) ,, Sabiedrībā balstītu sociālo pakalpojumu infrastruktūras izveide un attīstība Rēzeknes novadā" īstenošanai</t>
  </si>
  <si>
    <t>Pašvaldības autonomo funkciju veikšanai nepieciešamā transporta (automašīnas) iegāde</t>
  </si>
  <si>
    <t>Projekts"Sadzives atkritumu apsaimniekošana Austrumlatgales regiona"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</si>
  <si>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</si>
  <si>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</si>
  <si>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</si>
  <si>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</si>
  <si>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</si>
  <si>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</si>
  <si>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</si>
  <si>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</si>
  <si>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</si>
  <si>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</si>
  <si>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</si>
  <si>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</si>
  <si>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</si>
  <si>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</si>
  <si>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</si>
  <si>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</si>
  <si>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SIA "Viļānu namsaimnieks" pamatkapitāla palielināšanai Kohēzijas fonda projekta"Ūdenssaimniecības attīstība Viļānu pašvaldībā, 3. kārta"</t>
  </si>
  <si>
    <t>Igaunijas-Latvijas-Krievijas pārrobežu sadarbības programmas projekta(Nr.ELRI-109)"Transporta un loģistikas attīstības iespēju paaugstināšana Latvijas-Igaunijas-Krievijas starptautiskas nozīmes stratēģiskajos transporta koridoros" īsteno\sanai</t>
  </si>
  <si>
    <t>ELFLA projekta "Viļānu kultūras nama-bibliotēkas ēkas rekonstrukcija labvēlīgas iekštelpu vides un pievilcīga ārējā izskata nodrošināšanai, kā arī energoefektivitātes uzlabošanai"</t>
  </si>
  <si>
    <t>projekta "Kompleksi risinājumi siltumnīcefekta gāzu emisiju samazināšanai Viļānu vidusskolā"</t>
  </si>
  <si>
    <t>Projekta "Kompleksi risinājumi siltumnīcefekta gāzu emisiju samazināšanai Viļānu vidusskolā"  īstenošanai</t>
  </si>
  <si>
    <t>ERAF projekts (Nr.3DP/3.2.1.2.0/12/APIA/SM/031 "Tranzītielas" rekonstrukcija Viļānu pilsētas teritorijā, a/c P58 psms 0.5-2.5km</t>
  </si>
  <si>
    <t>KPFI projekts (Nr.KPFI-15.4/58) "Kompleksi" risinājumi siltumnīcefekta gāzu emisiju samazināšanai Viļānu pagasta PII "Bitīte" īstenošanai</t>
  </si>
  <si>
    <t>Projekta "Viļānu vidusskolas stadiona pārbūve" īstenošanai</t>
  </si>
  <si>
    <t>Projekta "Sekmēt energoefektivitātes paaugstināšanu Viļānu pilsētas pirmsskolas izglītības iestādē" īstenošanai</t>
  </si>
  <si>
    <t>Projekta "Sekmēt energoefektivitātes paaugstināšanu Viļānu mūzikas un māklas skolā" īstenošanai</t>
  </si>
  <si>
    <t>Prioritārais investīciju projekts "Viļānu novada pašvaldības administrācijas ēkas pārbūve, siltuma zudumu samazināšana" īstenošanai</t>
  </si>
  <si>
    <t>ERAF projekts "Industriālo teritoriju tīklojuma izveide uzņēmējdarbības veicināšanai Rēzeknes pilsētas, Rēzeknes un Viļānu novados" īstenošanai</t>
  </si>
  <si>
    <t>ELFLA projekts Nr.18-01-A00702-0001070 "'Viļānu novada lauku ceļu īnfrastruktūras pārbūve' īstenošanai</t>
  </si>
  <si>
    <t>ELFLA projekta Nr.19-01-AL15-A019.2201-000013 "Piedzīvojumu velotrases ierīkošana aktīvā laukuma atpūtai " ALA" teritorijā" īstenošanai</t>
  </si>
  <si>
    <t>Projekta "Dārzu ielas pārbūve Viļānos" īstenošana</t>
  </si>
  <si>
    <t>Projekta "Tranzītielas rekonstrukcija Viļānu pilsētas teritorijā valsts 1.šķiras autoceļa maršrutā Viļāni-Preiļi-Špoģi(P58) posmā Rīgas iela, Kultūras laukums, Brīvības iela (2.kārta)" īstenošana</t>
  </si>
  <si>
    <t>09.09.2011</t>
  </si>
  <si>
    <t>24.09.2013</t>
  </si>
  <si>
    <t>20.02.2014</t>
  </si>
  <si>
    <t>27.01.2015</t>
  </si>
  <si>
    <t>19.03.2015</t>
  </si>
  <si>
    <t>02.08.2017</t>
  </si>
  <si>
    <t>04.10.2017</t>
  </si>
  <si>
    <t>27.07.2018</t>
  </si>
  <si>
    <t>15.05.2019</t>
  </si>
  <si>
    <t>15.10.2019</t>
  </si>
  <si>
    <t>25.03.2020</t>
  </si>
  <si>
    <t>07.10.2020</t>
  </si>
  <si>
    <t>05.12.2026</t>
  </si>
  <si>
    <t>26.08.2026</t>
  </si>
  <si>
    <t>20.09.2027</t>
  </si>
  <si>
    <t>20.09.2028</t>
  </si>
  <si>
    <t>20.02.2029</t>
  </si>
  <si>
    <t>20.01.2035</t>
  </si>
  <si>
    <t>20.07.2032</t>
  </si>
  <si>
    <t>20.07.2037</t>
  </si>
  <si>
    <t>20.10.2039</t>
  </si>
  <si>
    <t>Rēzeknes novada pašvaldības daļa</t>
  </si>
  <si>
    <t>Viļānu novada pašvaldības daļa</t>
  </si>
  <si>
    <t>25.08.2021</t>
  </si>
  <si>
    <t>92</t>
  </si>
  <si>
    <t>Rēzeknes novada pašvaldības autoceļu infrastruktūras uzlabošana Nautrēnu pagastu apvienībā</t>
  </si>
  <si>
    <t>20.08.2041</t>
  </si>
  <si>
    <t>Latvijas - Krievijas projekta(Nr.LV-RU-029) Latvijas un Krievijas pārrobežu tūrisma maršruti Sekojot inženiertehniskajām idejām izveide</t>
  </si>
  <si>
    <t>08.07.2021</t>
  </si>
  <si>
    <t>Projekta Rēzeknes novada pašvaldības autoceļu infrastruktūras uzlabošana Maltas un Kaunatas pagastu apvienībās īstenošanai</t>
  </si>
  <si>
    <t>29.11.2021</t>
  </si>
  <si>
    <t>Projekta"Rēzeknes novada pašvaldības autoceļu infrastruktūras uzlabošana Maltas un Kaunatas pagastu apvienībās"īstenošanai</t>
  </si>
  <si>
    <t>Projekts "ielu seguma atjaunošana Liepu ielā, Viļānos" īstenošanai</t>
  </si>
  <si>
    <t>07.10.2021</t>
  </si>
  <si>
    <t>Rēzeknes novada pašvaldības autoceļu infrastruktūras uzlabošana Dricānu pagastu apvienībā</t>
  </si>
  <si>
    <t>Rēzeknes novada pašvaldības autoceļu infrastruktūras uzlabošana Kaunatas pagastu apvienībā</t>
  </si>
  <si>
    <t>Rēzeknes novada pašvaldības autoceļu infrastruktūras uzlabošana Maltas pagastu apvienībā</t>
  </si>
  <si>
    <t>22.06.2026</t>
  </si>
  <si>
    <t>20.11.2041</t>
  </si>
  <si>
    <t>20.08.2031</t>
  </si>
  <si>
    <t>20.09.2041</t>
  </si>
  <si>
    <t>Rēzeknes novada pašvaldības 2022. gada saistību apmērs saimnieciskajā gadā un turpmākajos gados</t>
  </si>
  <si>
    <t>223036</t>
  </si>
  <si>
    <t>2.pielikums</t>
  </si>
  <si>
    <t>14</t>
  </si>
  <si>
    <t>27</t>
  </si>
  <si>
    <t>34</t>
  </si>
  <si>
    <t>47</t>
  </si>
  <si>
    <t>48</t>
  </si>
  <si>
    <t>2022. gada 21. jūlija saistošajiem noteikumiem Nr. 54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</si>
</sst>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\.0"/>
    <numFmt numFmtId="177" formatCode="_-&quot;Ls &quot;* #,##0.00_-;&quot;-Ls &quot;* #,##0.00_-;_-&quot;Ls &quot;* \-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1">
    <font>
      <sz val="10"/>
      <name val="Arial"/>
      <family val="2"/>
    </font>
    <font>
      <sz val="10"/>
      <name val="BaltHelvetica"/>
      <family val="0"/>
    </font>
    <font>
      <sz val="10"/>
      <name val="BaltGaramond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</fonts>
  <fills count="68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3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3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3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3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3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3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3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33" fillId="2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3" fillId="2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33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4" fillId="36" borderId="0" applyNumberFormat="0" applyBorder="0" applyAlignment="0" applyProtection="0"/>
    <xf numFmtId="0" fontId="12" fillId="37" borderId="0" applyNumberFormat="0" applyBorder="0" applyAlignment="0" applyProtection="0"/>
    <xf numFmtId="0" fontId="34" fillId="38" borderId="0" applyNumberFormat="0" applyBorder="0" applyAlignment="0" applyProtection="0"/>
    <xf numFmtId="0" fontId="12" fillId="23" borderId="0" applyNumberFormat="0" applyBorder="0" applyAlignment="0" applyProtection="0"/>
    <xf numFmtId="0" fontId="34" fillId="39" borderId="0" applyNumberFormat="0" applyBorder="0" applyAlignment="0" applyProtection="0"/>
    <xf numFmtId="0" fontId="12" fillId="25" borderId="0" applyNumberFormat="0" applyBorder="0" applyAlignment="0" applyProtection="0"/>
    <xf numFmtId="0" fontId="34" fillId="40" borderId="0" applyNumberFormat="0" applyBorder="0" applyAlignment="0" applyProtection="0"/>
    <xf numFmtId="0" fontId="12" fillId="41" borderId="0" applyNumberFormat="0" applyBorder="0" applyAlignment="0" applyProtection="0"/>
    <xf numFmtId="0" fontId="34" fillId="42" borderId="0" applyNumberFormat="0" applyBorder="0" applyAlignment="0" applyProtection="0"/>
    <xf numFmtId="0" fontId="12" fillId="43" borderId="0" applyNumberFormat="0" applyBorder="0" applyAlignment="0" applyProtection="0"/>
    <xf numFmtId="0" fontId="34" fillId="44" borderId="0" applyNumberFormat="0" applyBorder="0" applyAlignment="0" applyProtection="0"/>
    <xf numFmtId="0" fontId="12" fillId="45" borderId="0" applyNumberFormat="0" applyBorder="0" applyAlignment="0" applyProtection="0"/>
    <xf numFmtId="0" fontId="33" fillId="36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2" borderId="0" applyNumberFormat="0" applyBorder="0" applyAlignment="0" applyProtection="0"/>
    <xf numFmtId="0" fontId="33" fillId="44" borderId="0" applyNumberFormat="0" applyBorder="0" applyAlignment="0" applyProtection="0"/>
    <xf numFmtId="0" fontId="34" fillId="46" borderId="0" applyNumberFormat="0" applyBorder="0" applyAlignment="0" applyProtection="0"/>
    <xf numFmtId="0" fontId="12" fillId="47" borderId="0" applyNumberFormat="0" applyBorder="0" applyAlignment="0" applyProtection="0"/>
    <xf numFmtId="0" fontId="34" fillId="48" borderId="0" applyNumberFormat="0" applyBorder="0" applyAlignment="0" applyProtection="0"/>
    <xf numFmtId="0" fontId="12" fillId="49" borderId="0" applyNumberFormat="0" applyBorder="0" applyAlignment="0" applyProtection="0"/>
    <xf numFmtId="0" fontId="34" fillId="50" borderId="0" applyNumberFormat="0" applyBorder="0" applyAlignment="0" applyProtection="0"/>
    <xf numFmtId="0" fontId="12" fillId="51" borderId="0" applyNumberFormat="0" applyBorder="0" applyAlignment="0" applyProtection="0"/>
    <xf numFmtId="0" fontId="34" fillId="52" borderId="0" applyNumberFormat="0" applyBorder="0" applyAlignment="0" applyProtection="0"/>
    <xf numFmtId="0" fontId="12" fillId="41" borderId="0" applyNumberFormat="0" applyBorder="0" applyAlignment="0" applyProtection="0"/>
    <xf numFmtId="0" fontId="34" fillId="53" borderId="0" applyNumberFormat="0" applyBorder="0" applyAlignment="0" applyProtection="0"/>
    <xf numFmtId="0" fontId="12" fillId="43" borderId="0" applyNumberFormat="0" applyBorder="0" applyAlignment="0" applyProtection="0"/>
    <xf numFmtId="0" fontId="34" fillId="54" borderId="0" applyNumberFormat="0" applyBorder="0" applyAlignment="0" applyProtection="0"/>
    <xf numFmtId="0" fontId="12" fillId="55" borderId="0" applyNumberFormat="0" applyBorder="0" applyAlignment="0" applyProtection="0"/>
    <xf numFmtId="0" fontId="35" fillId="56" borderId="1" applyNumberFormat="0" applyAlignment="0" applyProtection="0"/>
    <xf numFmtId="0" fontId="36" fillId="57" borderId="0" applyNumberFormat="0" applyBorder="0" applyAlignment="0" applyProtection="0"/>
    <xf numFmtId="0" fontId="13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56" borderId="1" applyNumberFormat="0" applyAlignment="0" applyProtection="0"/>
    <xf numFmtId="0" fontId="14" fillId="58" borderId="2" applyNumberFormat="0" applyAlignment="0" applyProtection="0"/>
    <xf numFmtId="0" fontId="38" fillId="59" borderId="3" applyNumberFormat="0" applyAlignment="0" applyProtection="0"/>
    <xf numFmtId="0" fontId="15" fillId="60" borderId="4" applyNumberFormat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61" borderId="0" applyNumberFormat="0" applyBorder="0" applyAlignment="0" applyProtection="0"/>
    <xf numFmtId="0" fontId="17" fillId="7" borderId="0" applyNumberFormat="0" applyBorder="0" applyAlignment="0" applyProtection="0"/>
    <xf numFmtId="0" fontId="41" fillId="0" borderId="5" applyNumberFormat="0" applyFill="0" applyAlignment="0" applyProtection="0"/>
    <xf numFmtId="0" fontId="25" fillId="0" borderId="6" applyNumberFormat="0" applyFill="0" applyAlignment="0" applyProtection="0"/>
    <xf numFmtId="0" fontId="42" fillId="0" borderId="7" applyNumberFormat="0" applyFill="0" applyAlignment="0" applyProtection="0"/>
    <xf numFmtId="0" fontId="26" fillId="0" borderId="8" applyNumberFormat="0" applyFill="0" applyAlignment="0" applyProtection="0"/>
    <xf numFmtId="0" fontId="43" fillId="0" borderId="9" applyNumberFormat="0" applyFill="0" applyAlignment="0" applyProtection="0"/>
    <xf numFmtId="0" fontId="27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62" borderId="1" applyNumberFormat="0" applyAlignment="0" applyProtection="0"/>
    <xf numFmtId="0" fontId="44" fillId="13" borderId="1" applyNumberFormat="0" applyAlignment="0" applyProtection="0"/>
    <xf numFmtId="0" fontId="18" fillId="13" borderId="2" applyNumberFormat="0" applyAlignment="0" applyProtection="0"/>
    <xf numFmtId="0" fontId="34" fillId="46" borderId="0" applyNumberFormat="0" applyBorder="0" applyAlignment="0" applyProtection="0"/>
    <xf numFmtId="0" fontId="34" fillId="48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  <xf numFmtId="0" fontId="45" fillId="56" borderId="1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0" borderId="12" applyNumberFormat="0" applyFill="0" applyAlignment="0" applyProtection="0"/>
    <xf numFmtId="0" fontId="40" fillId="61" borderId="0" applyNumberFormat="0" applyBorder="0" applyAlignment="0" applyProtection="0"/>
    <xf numFmtId="0" fontId="47" fillId="0" borderId="13" applyNumberFormat="0" applyFill="0" applyAlignment="0" applyProtection="0"/>
    <xf numFmtId="0" fontId="19" fillId="0" borderId="14" applyNumberFormat="0" applyFill="0" applyAlignment="0" applyProtection="0"/>
    <xf numFmtId="0" fontId="48" fillId="63" borderId="0" applyNumberFormat="0" applyBorder="0" applyAlignment="0" applyProtection="0"/>
    <xf numFmtId="0" fontId="49" fillId="63" borderId="0" applyNumberFormat="0" applyBorder="0" applyAlignment="0" applyProtection="0"/>
    <xf numFmtId="0" fontId="20" fillId="6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0" fillId="65" borderId="16" applyNumberFormat="0" applyAlignment="0" applyProtection="0"/>
    <xf numFmtId="0" fontId="45" fillId="56" borderId="11" applyNumberFormat="0" applyAlignment="0" applyProtection="0"/>
    <xf numFmtId="0" fontId="21" fillId="58" borderId="17" applyNumberFormat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38" fillId="59" borderId="3" applyNumberFormat="0" applyAlignment="0" applyProtection="0"/>
    <xf numFmtId="0" fontId="0" fillId="66" borderId="15" applyNumberFormat="0" applyFont="0" applyAlignment="0" applyProtection="0"/>
    <xf numFmtId="9" fontId="0" fillId="0" borderId="0" applyFill="0" applyBorder="0" applyAlignment="0" applyProtection="0"/>
    <xf numFmtId="0" fontId="47" fillId="0" borderId="13" applyNumberFormat="0" applyFill="0" applyAlignment="0" applyProtection="0"/>
    <xf numFmtId="0" fontId="36" fillId="57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22" fillId="0" borderId="18" applyNumberFormat="0" applyFill="0" applyAlignment="0" applyProtection="0"/>
    <xf numFmtId="176" fontId="2" fillId="58" borderId="0" applyBorder="0" applyProtection="0">
      <alignment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19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/>
    </xf>
    <xf numFmtId="0" fontId="3" fillId="67" borderId="0" xfId="177" applyFont="1" applyFill="1" applyBorder="1" applyAlignment="1" applyProtection="1">
      <alignment vertical="center"/>
      <protection locked="0"/>
    </xf>
    <xf numFmtId="0" fontId="3" fillId="0" borderId="0" xfId="177" applyFont="1" applyBorder="1" applyProtection="1">
      <alignment/>
      <protection locked="0"/>
    </xf>
    <xf numFmtId="0" fontId="3" fillId="0" borderId="0" xfId="177" applyFont="1" applyProtection="1">
      <alignment/>
      <protection/>
    </xf>
    <xf numFmtId="0" fontId="3" fillId="0" borderId="0" xfId="177" applyFont="1" applyProtection="1">
      <alignment/>
      <protection locked="0"/>
    </xf>
    <xf numFmtId="0" fontId="9" fillId="0" borderId="0" xfId="177" applyFont="1" applyAlignment="1" applyProtection="1">
      <alignment horizontal="right"/>
      <protection locked="0"/>
    </xf>
    <xf numFmtId="0" fontId="3" fillId="67" borderId="0" xfId="177" applyFont="1" applyFill="1" applyBorder="1" applyAlignment="1" applyProtection="1">
      <alignment horizontal="center" vertical="center" wrapText="1"/>
      <protection/>
    </xf>
    <xf numFmtId="0" fontId="3" fillId="0" borderId="0" xfId="177" applyFont="1" applyBorder="1" applyAlignment="1" applyProtection="1">
      <alignment horizontal="center" wrapText="1"/>
      <protection/>
    </xf>
    <xf numFmtId="0" fontId="5" fillId="67" borderId="0" xfId="177" applyFont="1" applyFill="1" applyBorder="1" applyAlignment="1" applyProtection="1">
      <alignment horizontal="center" vertical="center" wrapText="1"/>
      <protection/>
    </xf>
    <xf numFmtId="0" fontId="5" fillId="0" borderId="0" xfId="177" applyFont="1" applyBorder="1" applyAlignment="1" applyProtection="1">
      <alignment horizontal="center" wrapText="1"/>
      <protection/>
    </xf>
    <xf numFmtId="0" fontId="3" fillId="67" borderId="0" xfId="177" applyFont="1" applyFill="1" applyBorder="1" applyAlignment="1" applyProtection="1">
      <alignment horizontal="center" vertical="center" wrapText="1"/>
      <protection locked="0"/>
    </xf>
    <xf numFmtId="0" fontId="3" fillId="0" borderId="0" xfId="177" applyFont="1" applyBorder="1" applyAlignment="1" applyProtection="1">
      <alignment horizontal="center" vertical="center" wrapText="1"/>
      <protection locked="0"/>
    </xf>
    <xf numFmtId="49" fontId="5" fillId="0" borderId="0" xfId="177" applyNumberFormat="1" applyFont="1" applyBorder="1" applyAlignment="1" applyProtection="1">
      <alignment horizontal="center" vertical="center" wrapText="1"/>
      <protection locked="0"/>
    </xf>
    <xf numFmtId="49" fontId="5" fillId="0" borderId="0" xfId="177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177" applyNumberFormat="1" applyFont="1" applyFill="1" applyBorder="1" applyAlignment="1" applyProtection="1">
      <alignment wrapText="1"/>
      <protection locked="0"/>
    </xf>
    <xf numFmtId="49" fontId="5" fillId="0" borderId="0" xfId="177" applyNumberFormat="1" applyFont="1" applyBorder="1" applyAlignment="1" applyProtection="1">
      <alignment vertical="center" wrapText="1"/>
      <protection locked="0"/>
    </xf>
    <xf numFmtId="49" fontId="9" fillId="0" borderId="0" xfId="177" applyNumberFormat="1" applyFont="1" applyAlignment="1" applyProtection="1">
      <alignment vertical="center" wrapText="1"/>
      <protection/>
    </xf>
    <xf numFmtId="0" fontId="5" fillId="0" borderId="0" xfId="177" applyFont="1" applyBorder="1" applyAlignment="1" applyProtection="1">
      <alignment vertical="center"/>
      <protection/>
    </xf>
    <xf numFmtId="49" fontId="3" fillId="0" borderId="0" xfId="177" applyNumberFormat="1" applyFont="1" applyFill="1" applyBorder="1" applyProtection="1">
      <alignment/>
      <protection locked="0"/>
    </xf>
    <xf numFmtId="49" fontId="3" fillId="0" borderId="0" xfId="177" applyNumberFormat="1" applyFont="1" applyBorder="1" applyProtection="1">
      <alignment/>
      <protection locked="0"/>
    </xf>
    <xf numFmtId="49" fontId="10" fillId="0" borderId="0" xfId="177" applyNumberFormat="1" applyFont="1" applyProtection="1">
      <alignment/>
      <protection locked="0"/>
    </xf>
    <xf numFmtId="0" fontId="10" fillId="0" borderId="0" xfId="177" applyFont="1" applyProtection="1">
      <alignment/>
      <protection locked="0"/>
    </xf>
    <xf numFmtId="0" fontId="3" fillId="0" borderId="0" xfId="177" applyFont="1" applyAlignment="1" applyProtection="1">
      <alignment/>
      <protection locked="0"/>
    </xf>
    <xf numFmtId="49" fontId="4" fillId="0" borderId="0" xfId="0" applyNumberFormat="1" applyFont="1" applyFill="1" applyBorder="1" applyAlignment="1">
      <alignment vertical="center" wrapText="1"/>
    </xf>
    <xf numFmtId="0" fontId="5" fillId="0" borderId="20" xfId="177" applyFont="1" applyFill="1" applyBorder="1" applyAlignment="1" applyProtection="1">
      <alignment horizontal="center" vertical="center" wrapText="1"/>
      <protection/>
    </xf>
    <xf numFmtId="0" fontId="6" fillId="0" borderId="20" xfId="177" applyFont="1" applyFill="1" applyBorder="1" applyAlignment="1" applyProtection="1">
      <alignment horizontal="center" vertical="center" wrapText="1"/>
      <protection/>
    </xf>
    <xf numFmtId="49" fontId="5" fillId="0" borderId="20" xfId="177" applyNumberFormat="1" applyFont="1" applyBorder="1" applyAlignment="1" applyProtection="1">
      <alignment horizontal="center" wrapText="1"/>
      <protection/>
    </xf>
    <xf numFmtId="0" fontId="5" fillId="0" borderId="20" xfId="177" applyFont="1" applyFill="1" applyBorder="1" applyAlignment="1" applyProtection="1">
      <alignment horizontal="center" wrapText="1"/>
      <protection/>
    </xf>
    <xf numFmtId="0" fontId="5" fillId="0" borderId="20" xfId="177" applyFont="1" applyBorder="1" applyAlignment="1" applyProtection="1">
      <alignment horizontal="center" wrapText="1"/>
      <protection/>
    </xf>
    <xf numFmtId="49" fontId="7" fillId="0" borderId="20" xfId="177" applyNumberFormat="1" applyFont="1" applyBorder="1" applyAlignment="1" applyProtection="1">
      <alignment wrapText="1"/>
      <protection/>
    </xf>
    <xf numFmtId="49" fontId="4" fillId="0" borderId="20" xfId="177" applyNumberFormat="1" applyFont="1" applyBorder="1" applyAlignment="1" applyProtection="1">
      <alignment horizontal="left" wrapText="1"/>
      <protection/>
    </xf>
    <xf numFmtId="0" fontId="5" fillId="0" borderId="20" xfId="177" applyFont="1" applyFill="1" applyBorder="1" applyAlignment="1" applyProtection="1">
      <alignment horizontal="center"/>
      <protection/>
    </xf>
    <xf numFmtId="49" fontId="5" fillId="0" borderId="20" xfId="177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177" applyNumberFormat="1" applyFont="1" applyFill="1" applyBorder="1" applyAlignment="1" applyProtection="1">
      <alignment horizontal="right" vertical="center" wrapText="1"/>
      <protection/>
    </xf>
    <xf numFmtId="49" fontId="5" fillId="0" borderId="20" xfId="177" applyNumberFormat="1" applyFont="1" applyBorder="1" applyAlignment="1" applyProtection="1">
      <alignment horizontal="center" vertical="center" wrapText="1"/>
      <protection locked="0"/>
    </xf>
    <xf numFmtId="49" fontId="6" fillId="0" borderId="20" xfId="177" applyNumberFormat="1" applyFont="1" applyBorder="1" applyAlignment="1" applyProtection="1">
      <alignment horizontal="left" vertical="center" wrapText="1"/>
      <protection locked="0"/>
    </xf>
    <xf numFmtId="49" fontId="3" fillId="0" borderId="20" xfId="177" applyNumberFormat="1" applyFont="1" applyBorder="1" applyAlignment="1" applyProtection="1">
      <alignment wrapText="1"/>
      <protection locked="0"/>
    </xf>
    <xf numFmtId="49" fontId="6" fillId="0" borderId="20" xfId="177" applyNumberFormat="1" applyFont="1" applyBorder="1" applyAlignment="1" applyProtection="1">
      <alignment wrapText="1"/>
      <protection locked="0"/>
    </xf>
    <xf numFmtId="0" fontId="5" fillId="0" borderId="20" xfId="177" applyFont="1" applyFill="1" applyBorder="1" applyAlignment="1" applyProtection="1">
      <alignment horizontal="right" vertical="center" wrapText="1"/>
      <protection locked="0"/>
    </xf>
    <xf numFmtId="0" fontId="5" fillId="0" borderId="20" xfId="177" applyFont="1" applyFill="1" applyBorder="1" applyAlignment="1" applyProtection="1">
      <alignment horizontal="right" wrapText="1"/>
      <protection/>
    </xf>
    <xf numFmtId="49" fontId="5" fillId="0" borderId="20" xfId="177" applyNumberFormat="1" applyFont="1" applyBorder="1" applyAlignment="1" applyProtection="1">
      <alignment horizontal="left" vertical="center" wrapText="1"/>
      <protection locked="0"/>
    </xf>
    <xf numFmtId="49" fontId="6" fillId="0" borderId="20" xfId="177" applyNumberFormat="1" applyFont="1" applyBorder="1" applyAlignment="1" applyProtection="1">
      <alignment vertical="center" wrapText="1"/>
      <protection locked="0"/>
    </xf>
    <xf numFmtId="49" fontId="6" fillId="0" borderId="20" xfId="177" applyNumberFormat="1" applyFont="1" applyFill="1" applyBorder="1" applyAlignment="1" applyProtection="1">
      <alignment vertical="center" wrapText="1"/>
      <protection locked="0"/>
    </xf>
    <xf numFmtId="49" fontId="0" fillId="0" borderId="20" xfId="179" applyNumberFormat="1" applyFont="1" applyBorder="1" applyAlignment="1">
      <alignment vertical="center" wrapText="1"/>
      <protection/>
    </xf>
    <xf numFmtId="4" fontId="5" fillId="0" borderId="20" xfId="177" applyNumberFormat="1" applyFont="1" applyFill="1" applyBorder="1" applyAlignment="1" applyProtection="1">
      <alignment horizontal="right" vertical="center" wrapText="1"/>
      <protection/>
    </xf>
    <xf numFmtId="0" fontId="5" fillId="0" borderId="20" xfId="177" applyFont="1" applyFill="1" applyBorder="1" applyAlignment="1" applyProtection="1">
      <alignment horizontal="right" vertical="center" wrapText="1"/>
      <protection/>
    </xf>
    <xf numFmtId="3" fontId="6" fillId="0" borderId="20" xfId="177" applyNumberFormat="1" applyFont="1" applyFill="1" applyBorder="1" applyAlignment="1" applyProtection="1">
      <alignment horizontal="right" vertical="center" wrapText="1"/>
      <protection locked="0"/>
    </xf>
    <xf numFmtId="49" fontId="7" fillId="0" borderId="20" xfId="177" applyNumberFormat="1" applyFont="1" applyBorder="1" applyAlignment="1" applyProtection="1">
      <alignment horizontal="left" wrapText="1"/>
      <protection locked="0"/>
    </xf>
    <xf numFmtId="49" fontId="5" fillId="0" borderId="0" xfId="177" applyNumberFormat="1" applyFont="1" applyBorder="1" applyAlignment="1" applyProtection="1">
      <alignment horizontal="left" vertical="center" wrapText="1"/>
      <protection/>
    </xf>
    <xf numFmtId="3" fontId="5" fillId="0" borderId="20" xfId="177" applyNumberFormat="1" applyFont="1" applyBorder="1" applyAlignment="1" applyProtection="1">
      <alignment horizontal="right" vertical="center"/>
      <protection locked="0"/>
    </xf>
    <xf numFmtId="3" fontId="6" fillId="0" borderId="20" xfId="177" applyNumberFormat="1" applyFont="1" applyBorder="1" applyAlignment="1">
      <alignment horizontal="right" vertical="center" wrapText="1"/>
      <protection/>
    </xf>
    <xf numFmtId="49" fontId="5" fillId="0" borderId="20" xfId="178" applyNumberFormat="1" applyFont="1" applyBorder="1" applyAlignment="1">
      <alignment horizontal="center" vertical="center"/>
      <protection/>
    </xf>
    <xf numFmtId="3" fontId="5" fillId="0" borderId="20" xfId="178" applyNumberFormat="1" applyFont="1" applyBorder="1" applyAlignment="1">
      <alignment horizontal="right" vertical="center"/>
      <protection/>
    </xf>
    <xf numFmtId="3" fontId="5" fillId="0" borderId="20" xfId="177" applyNumberFormat="1" applyFont="1" applyFill="1" applyBorder="1" applyAlignment="1" applyProtection="1">
      <alignment horizontal="right" vertical="center" wrapText="1"/>
      <protection locked="0"/>
    </xf>
    <xf numFmtId="49" fontId="5" fillId="0" borderId="20" xfId="177" applyNumberFormat="1" applyFont="1" applyBorder="1" applyAlignment="1" applyProtection="1">
      <alignment wrapText="1"/>
      <protection locked="0"/>
    </xf>
    <xf numFmtId="49" fontId="5" fillId="0" borderId="20" xfId="0" applyNumberFormat="1" applyFont="1" applyFill="1" applyBorder="1" applyAlignment="1">
      <alignment horizontal="center" vertical="center"/>
    </xf>
    <xf numFmtId="3" fontId="5" fillId="0" borderId="20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49" fontId="5" fillId="0" borderId="21" xfId="177" applyNumberFormat="1" applyFont="1" applyBorder="1" applyAlignment="1">
      <alignment horizontal="center" wrapText="1"/>
      <protection/>
    </xf>
    <xf numFmtId="3" fontId="6" fillId="0" borderId="22" xfId="177" applyNumberFormat="1" applyFont="1" applyBorder="1" applyAlignment="1">
      <alignment horizontal="right" vertical="center" wrapText="1"/>
      <protection/>
    </xf>
    <xf numFmtId="49" fontId="5" fillId="0" borderId="20" xfId="177" applyNumberFormat="1" applyFont="1" applyBorder="1" applyAlignment="1" applyProtection="1">
      <alignment horizontal="left" vertical="center"/>
      <protection locked="0"/>
    </xf>
    <xf numFmtId="3" fontId="3" fillId="0" borderId="20" xfId="177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horizontal="center"/>
    </xf>
    <xf numFmtId="3" fontId="6" fillId="0" borderId="22" xfId="177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>
      <alignment vertical="center" wrapText="1"/>
    </xf>
    <xf numFmtId="49" fontId="5" fillId="0" borderId="23" xfId="177" applyNumberFormat="1" applyFont="1" applyBorder="1" applyAlignment="1">
      <alignment horizontal="center" wrapText="1"/>
      <protection/>
    </xf>
    <xf numFmtId="3" fontId="6" fillId="0" borderId="24" xfId="177" applyNumberFormat="1" applyFont="1" applyBorder="1" applyAlignment="1" applyProtection="1">
      <alignment horizontal="right" vertical="center"/>
      <protection locked="0"/>
    </xf>
    <xf numFmtId="49" fontId="5" fillId="0" borderId="20" xfId="177" applyNumberFormat="1" applyFont="1" applyBorder="1" applyAlignment="1">
      <alignment horizontal="center" wrapText="1"/>
      <protection/>
    </xf>
    <xf numFmtId="49" fontId="5" fillId="0" borderId="20" xfId="0" applyNumberFormat="1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right" vertical="center"/>
    </xf>
    <xf numFmtId="49" fontId="5" fillId="0" borderId="25" xfId="177" applyNumberFormat="1" applyFont="1" applyBorder="1" applyAlignment="1">
      <alignment horizontal="center" wrapText="1"/>
      <protection/>
    </xf>
    <xf numFmtId="49" fontId="5" fillId="0" borderId="26" xfId="177" applyNumberFormat="1" applyFont="1" applyBorder="1" applyAlignment="1" applyProtection="1">
      <alignment horizontal="left" vertical="center" wrapText="1"/>
      <protection locked="0"/>
    </xf>
    <xf numFmtId="49" fontId="5" fillId="0" borderId="26" xfId="177" applyNumberFormat="1" applyFont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right" vertical="center"/>
    </xf>
    <xf numFmtId="3" fontId="5" fillId="0" borderId="27" xfId="177" applyNumberFormat="1" applyFont="1" applyBorder="1" applyAlignment="1" applyProtection="1">
      <alignment horizontal="right" vertical="center"/>
      <protection locked="0"/>
    </xf>
    <xf numFmtId="49" fontId="3" fillId="0" borderId="20" xfId="177" applyNumberFormat="1" applyFont="1" applyBorder="1" applyAlignment="1" applyProtection="1">
      <alignment horizontal="center" vertical="center" wrapText="1"/>
      <protection locked="0"/>
    </xf>
    <xf numFmtId="49" fontId="6" fillId="0" borderId="20" xfId="177" applyNumberFormat="1" applyFont="1" applyBorder="1" applyAlignment="1" applyProtection="1">
      <alignment horizontal="left" wrapText="1"/>
      <protection locked="0"/>
    </xf>
    <xf numFmtId="3" fontId="5" fillId="0" borderId="20" xfId="178" applyNumberFormat="1" applyFont="1" applyFill="1" applyBorder="1" applyAlignment="1">
      <alignment horizontal="right" vertical="center"/>
      <protection/>
    </xf>
    <xf numFmtId="3" fontId="5" fillId="0" borderId="22" xfId="177" applyNumberFormat="1" applyFont="1" applyBorder="1" applyAlignment="1" applyProtection="1">
      <alignment horizontal="right" vertical="center"/>
      <protection locked="0"/>
    </xf>
    <xf numFmtId="3" fontId="3" fillId="0" borderId="0" xfId="177" applyNumberFormat="1" applyFont="1" applyProtection="1">
      <alignment/>
      <protection locked="0"/>
    </xf>
    <xf numFmtId="3" fontId="6" fillId="0" borderId="20" xfId="177" applyNumberFormat="1" applyFont="1" applyFill="1" applyBorder="1" applyAlignment="1" applyProtection="1">
      <alignment horizontal="right" vertical="center"/>
      <protection locked="0"/>
    </xf>
    <xf numFmtId="3" fontId="3" fillId="0" borderId="0" xfId="177" applyNumberFormat="1" applyFont="1" applyBorder="1" applyProtection="1">
      <alignment/>
      <protection locked="0"/>
    </xf>
    <xf numFmtId="0" fontId="5" fillId="0" borderId="20" xfId="177" applyFont="1" applyBorder="1" applyAlignment="1" applyProtection="1">
      <alignment horizontal="center" wrapText="1"/>
      <protection locked="0"/>
    </xf>
    <xf numFmtId="0" fontId="5" fillId="0" borderId="28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20" xfId="177" applyNumberFormat="1" applyFont="1" applyBorder="1" applyAlignment="1" applyProtection="1">
      <alignment horizontal="left" vertical="center" wrapText="1"/>
      <protection locked="0"/>
    </xf>
    <xf numFmtId="49" fontId="5" fillId="0" borderId="20" xfId="177" applyNumberFormat="1" applyFont="1" applyFill="1" applyBorder="1" applyAlignment="1" applyProtection="1">
      <alignment horizontal="center" vertical="center" wrapText="1"/>
      <protection/>
    </xf>
    <xf numFmtId="49" fontId="5" fillId="0" borderId="20" xfId="177" applyNumberFormat="1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49" fontId="5" fillId="0" borderId="20" xfId="177" applyNumberFormat="1" applyFont="1" applyBorder="1" applyAlignment="1" applyProtection="1">
      <alignment horizontal="center" vertical="center" wrapText="1"/>
      <protection/>
    </xf>
    <xf numFmtId="49" fontId="6" fillId="0" borderId="29" xfId="177" applyNumberFormat="1" applyFont="1" applyBorder="1" applyAlignment="1" applyProtection="1">
      <alignment horizontal="right" vertical="center" wrapText="1"/>
      <protection locked="0"/>
    </xf>
    <xf numFmtId="49" fontId="6" fillId="0" borderId="30" xfId="177" applyNumberFormat="1" applyFont="1" applyBorder="1" applyAlignment="1" applyProtection="1">
      <alignment horizontal="right" vertical="center" wrapText="1"/>
      <protection locked="0"/>
    </xf>
    <xf numFmtId="49" fontId="6" fillId="0" borderId="0" xfId="177" applyNumberFormat="1" applyFont="1" applyBorder="1" applyAlignment="1" applyProtection="1">
      <alignment horizontal="right" vertical="center" wrapText="1"/>
      <protection locked="0"/>
    </xf>
    <xf numFmtId="49" fontId="6" fillId="0" borderId="31" xfId="177" applyNumberFormat="1" applyFont="1" applyBorder="1" applyAlignment="1" applyProtection="1">
      <alignment horizontal="right" vertical="center" wrapText="1"/>
      <protection locked="0"/>
    </xf>
  </cellXfs>
  <cellStyles count="192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20% no 1. izcēluma" xfId="39"/>
    <cellStyle name="20% no 2. izcēluma" xfId="40"/>
    <cellStyle name="20% no 3. izcēluma" xfId="41"/>
    <cellStyle name="20% no 4. izcēluma" xfId="42"/>
    <cellStyle name="20% no 5. izcēluma" xfId="43"/>
    <cellStyle name="20% no 6. izcēluma" xfId="44"/>
    <cellStyle name="40% - Accent1" xfId="45"/>
    <cellStyle name="40% - Accent1 2 2" xfId="46"/>
    <cellStyle name="40% - Accent1 2 2 2" xfId="47"/>
    <cellStyle name="40% - Accent1 2 2 3" xfId="48"/>
    <cellStyle name="40% - Accent2" xfId="49"/>
    <cellStyle name="40% - Accent2 2 2" xfId="50"/>
    <cellStyle name="40% - Accent2 2 2 2" xfId="51"/>
    <cellStyle name="40% - Accent2 2 2 3" xfId="52"/>
    <cellStyle name="40% - Accent3" xfId="53"/>
    <cellStyle name="40% - Accent3 2 2" xfId="54"/>
    <cellStyle name="40% - Accent3 2 2 2" xfId="55"/>
    <cellStyle name="40% - Accent3 2 2 3" xfId="56"/>
    <cellStyle name="40% - Accent4" xfId="57"/>
    <cellStyle name="40% - Accent4 2 2" xfId="58"/>
    <cellStyle name="40% - Accent4 2 2 2" xfId="59"/>
    <cellStyle name="40% - Accent4 2 2 3" xfId="60"/>
    <cellStyle name="40% - Accent5" xfId="61"/>
    <cellStyle name="40% - Accent5 2 2" xfId="62"/>
    <cellStyle name="40% - Accent5 2 2 2" xfId="63"/>
    <cellStyle name="40% - Accent5 2 2 3" xfId="64"/>
    <cellStyle name="40% - Accent6" xfId="65"/>
    <cellStyle name="40% - Accent6 2 2" xfId="66"/>
    <cellStyle name="40% - Accent6 2 2 2" xfId="67"/>
    <cellStyle name="40% - Accent6 2 2 3" xfId="68"/>
    <cellStyle name="40% no 1. izcēluma" xfId="69"/>
    <cellStyle name="40% no 2. izcēluma" xfId="70"/>
    <cellStyle name="40% no 3. izcēluma" xfId="71"/>
    <cellStyle name="40% no 4. izcēluma" xfId="72"/>
    <cellStyle name="40% no 5. izcēluma" xfId="73"/>
    <cellStyle name="40% no 6. izcēluma" xfId="74"/>
    <cellStyle name="60% - Accent1" xfId="75"/>
    <cellStyle name="60% - Accent1 2 2" xfId="76"/>
    <cellStyle name="60% - Accent2" xfId="77"/>
    <cellStyle name="60% - Accent2 2 2" xfId="78"/>
    <cellStyle name="60% - Accent3" xfId="79"/>
    <cellStyle name="60% - Accent3 2 2" xfId="80"/>
    <cellStyle name="60% - Accent4" xfId="81"/>
    <cellStyle name="60% - Accent4 2 2" xfId="82"/>
    <cellStyle name="60% - Accent5" xfId="83"/>
    <cellStyle name="60% - Accent5 2 2" xfId="84"/>
    <cellStyle name="60% - Accent6" xfId="85"/>
    <cellStyle name="60% - Accent6 2 2" xfId="86"/>
    <cellStyle name="60% no 1. izcēluma" xfId="87"/>
    <cellStyle name="60% no 2. izcēluma" xfId="88"/>
    <cellStyle name="60% no 3. izcēluma" xfId="89"/>
    <cellStyle name="60% no 4. izcēluma" xfId="90"/>
    <cellStyle name="60% no 5. izcēluma" xfId="91"/>
    <cellStyle name="60% no 6. izcēluma" xfId="92"/>
    <cellStyle name="Accent1" xfId="93"/>
    <cellStyle name="Accent1 2 2" xfId="94"/>
    <cellStyle name="Accent2" xfId="95"/>
    <cellStyle name="Accent2 2 2" xfId="96"/>
    <cellStyle name="Accent3" xfId="97"/>
    <cellStyle name="Accent3 2 2" xfId="98"/>
    <cellStyle name="Accent4" xfId="99"/>
    <cellStyle name="Accent4 2 2" xfId="100"/>
    <cellStyle name="Accent5" xfId="101"/>
    <cellStyle name="Accent5 2 2" xfId="102"/>
    <cellStyle name="Accent6" xfId="103"/>
    <cellStyle name="Accent6 2 2" xfId="104"/>
    <cellStyle name="Aprēķināšana" xfId="105"/>
    <cellStyle name="Bad" xfId="106"/>
    <cellStyle name="Bad 2 2" xfId="107"/>
    <cellStyle name="Brīdinājuma teksts" xfId="108"/>
    <cellStyle name="Calculation" xfId="109"/>
    <cellStyle name="Calculation 2 2" xfId="110"/>
    <cellStyle name="Check Cell" xfId="111"/>
    <cellStyle name="Check Cell 2 2" xfId="112"/>
    <cellStyle name="Currency 2" xfId="113"/>
    <cellStyle name="Currency 2 2" xfId="114"/>
    <cellStyle name="Explanatory Text" xfId="115"/>
    <cellStyle name="Explanatory Text 2 2" xfId="116"/>
    <cellStyle name="Good" xfId="117"/>
    <cellStyle name="Good 2 2" xfId="118"/>
    <cellStyle name="Heading 1" xfId="119"/>
    <cellStyle name="Heading 1 2 2" xfId="120"/>
    <cellStyle name="Heading 2" xfId="121"/>
    <cellStyle name="Heading 2 2 2" xfId="122"/>
    <cellStyle name="Heading 3" xfId="123"/>
    <cellStyle name="Heading 3 2 2" xfId="124"/>
    <cellStyle name="Heading 4" xfId="125"/>
    <cellStyle name="Heading 4 2 2" xfId="126"/>
    <cellStyle name="Ievade" xfId="127"/>
    <cellStyle name="Input" xfId="128"/>
    <cellStyle name="Input 2 2" xfId="129"/>
    <cellStyle name="Izcēlums (1. veids)" xfId="130"/>
    <cellStyle name="Izcēlums (2. veids)" xfId="131"/>
    <cellStyle name="Izcēlums (3. veids)" xfId="132"/>
    <cellStyle name="Izcēlums (4. veids)" xfId="133"/>
    <cellStyle name="Izcēlums (5. veids)" xfId="134"/>
    <cellStyle name="Izcēlums (6. veids)" xfId="135"/>
    <cellStyle name="Izvade" xfId="136"/>
    <cellStyle name="Comma" xfId="137"/>
    <cellStyle name="Comma [0]" xfId="138"/>
    <cellStyle name="Kopsumma" xfId="139"/>
    <cellStyle name="Labs" xfId="140"/>
    <cellStyle name="Linked Cell" xfId="141"/>
    <cellStyle name="Linked Cell 2 2" xfId="142"/>
    <cellStyle name="Neitrāls" xfId="143"/>
    <cellStyle name="Neutral" xfId="144"/>
    <cellStyle name="Neutral 2 2" xfId="145"/>
    <cellStyle name="Normal 10" xfId="146"/>
    <cellStyle name="Normal 10 2" xfId="147"/>
    <cellStyle name="Normal 11" xfId="148"/>
    <cellStyle name="Normal 11 2" xfId="149"/>
    <cellStyle name="Normal 12" xfId="150"/>
    <cellStyle name="Normal 12 2" xfId="151"/>
    <cellStyle name="Normal 13" xfId="152"/>
    <cellStyle name="Normal 13 2" xfId="153"/>
    <cellStyle name="Normal 14" xfId="154"/>
    <cellStyle name="Normal 14 2" xfId="155"/>
    <cellStyle name="Normal 15" xfId="156"/>
    <cellStyle name="Normal 15 2" xfId="157"/>
    <cellStyle name="Normal 16" xfId="158"/>
    <cellStyle name="Normal 16 2" xfId="159"/>
    <cellStyle name="Normal 18" xfId="160"/>
    <cellStyle name="Normal 2" xfId="161"/>
    <cellStyle name="Normal 2 2" xfId="162"/>
    <cellStyle name="Normal 20" xfId="163"/>
    <cellStyle name="Normal 20 2" xfId="164"/>
    <cellStyle name="Normal 21" xfId="165"/>
    <cellStyle name="Normal 21 2" xfId="166"/>
    <cellStyle name="Normal 3 2" xfId="167"/>
    <cellStyle name="Normal 4" xfId="168"/>
    <cellStyle name="Normal 4 2" xfId="169"/>
    <cellStyle name="Normal 4_7-4" xfId="170"/>
    <cellStyle name="Normal 5" xfId="171"/>
    <cellStyle name="Normal 5 2" xfId="172"/>
    <cellStyle name="Normal 8" xfId="173"/>
    <cellStyle name="Normal 8 2" xfId="174"/>
    <cellStyle name="Normal 9" xfId="175"/>
    <cellStyle name="Normal 9 2" xfId="176"/>
    <cellStyle name="Normal_Pamatformas" xfId="177"/>
    <cellStyle name="Normal_Veidlapa_2008_oktobris_(4.piel)" xfId="178"/>
    <cellStyle name="Normal_Veidlapa_2008_oktobris_(5.piel)_(2)" xfId="179"/>
    <cellStyle name="Nosaukums" xfId="180"/>
    <cellStyle name="Note" xfId="181"/>
    <cellStyle name="Note 2 2" xfId="182"/>
    <cellStyle name="Output" xfId="183"/>
    <cellStyle name="Output 2 2" xfId="184"/>
    <cellStyle name="Parastais_FMLikp01_p05_221205_pap_afp_makp" xfId="185"/>
    <cellStyle name="Paskaidrojošs teksts" xfId="186"/>
    <cellStyle name="Pārbaudes šūna" xfId="187"/>
    <cellStyle name="Piezīme" xfId="188"/>
    <cellStyle name="Percent" xfId="189"/>
    <cellStyle name="Saistīta šūna" xfId="190"/>
    <cellStyle name="Slikts" xfId="191"/>
    <cellStyle name="Style 1" xfId="192"/>
    <cellStyle name="Title" xfId="193"/>
    <cellStyle name="Title 2 2" xfId="194"/>
    <cellStyle name="Total" xfId="195"/>
    <cellStyle name="Total 2 2" xfId="196"/>
    <cellStyle name="V?st." xfId="197"/>
    <cellStyle name="Currency" xfId="198"/>
    <cellStyle name="Currency [0]" xfId="199"/>
    <cellStyle name="Virsraksts 1" xfId="200"/>
    <cellStyle name="Virsraksts 2" xfId="201"/>
    <cellStyle name="Virsraksts 3" xfId="202"/>
    <cellStyle name="Virsraksts 4" xfId="203"/>
    <cellStyle name="Warning Text" xfId="204"/>
    <cellStyle name="Warning Text 2 2" xfId="2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6"/>
  <sheetViews>
    <sheetView showGridLines="0" tabSelected="1" zoomScaleSheetLayoutView="100" zoomScalePageLayoutView="0" workbookViewId="0" topLeftCell="B1">
      <pane ySplit="1" topLeftCell="A104" activePane="bottomLeft" state="frozen"/>
      <selection pane="topLeft" activeCell="A1" sqref="A1"/>
      <selection pane="bottomLeft" activeCell="R117" sqref="R117"/>
    </sheetView>
  </sheetViews>
  <sheetFormatPr defaultColWidth="9.140625" defaultRowHeight="12.75"/>
  <cols>
    <col min="1" max="1" width="9.140625" style="9" customWidth="1"/>
    <col min="2" max="2" width="11.140625" style="10" customWidth="1"/>
    <col min="3" max="3" width="29.7109375" style="11" customWidth="1"/>
    <col min="4" max="4" width="39.00390625" style="11" customWidth="1"/>
    <col min="5" max="8" width="12.28125" style="11" customWidth="1"/>
    <col min="9" max="17" width="13.28125" style="12" customWidth="1"/>
    <col min="18" max="18" width="11.28125" style="10" bestFit="1" customWidth="1"/>
    <col min="19" max="98" width="9.140625" style="10" customWidth="1"/>
  </cols>
  <sheetData>
    <row r="1" spans="1:17" s="2" customFormat="1" ht="15.75">
      <c r="A1" s="1"/>
      <c r="B1" s="73"/>
      <c r="C1" s="93" t="s">
        <v>367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s="2" customFormat="1" ht="15.75" customHeight="1">
      <c r="A2" s="1"/>
      <c r="B2" s="94" t="s">
        <v>26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s="2" customFormat="1" ht="24.75" customHeight="1">
      <c r="A3" s="1"/>
      <c r="B3" s="95" t="s">
        <v>373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s="2" customFormat="1" ht="46.5" customHeight="1">
      <c r="A4" s="31"/>
      <c r="B4" s="31"/>
      <c r="C4" s="96" t="s">
        <v>365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7" s="10" customFormat="1" ht="15.75">
      <c r="A5" s="9"/>
      <c r="C5" s="11"/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13" t="s">
        <v>4</v>
      </c>
    </row>
    <row r="6" spans="1:17" s="10" customFormat="1" ht="15.75" customHeight="1">
      <c r="A6" s="9"/>
      <c r="B6" s="98" t="s">
        <v>10</v>
      </c>
      <c r="C6" s="98" t="s">
        <v>5</v>
      </c>
      <c r="D6" s="101" t="s">
        <v>6</v>
      </c>
      <c r="E6" s="98" t="s">
        <v>11</v>
      </c>
      <c r="F6" s="98" t="s">
        <v>20</v>
      </c>
      <c r="G6" s="98" t="s">
        <v>21</v>
      </c>
      <c r="H6" s="98" t="s">
        <v>22</v>
      </c>
      <c r="I6" s="92" t="s">
        <v>12</v>
      </c>
      <c r="J6" s="92"/>
      <c r="K6" s="92"/>
      <c r="L6" s="92"/>
      <c r="M6" s="92"/>
      <c r="N6" s="92"/>
      <c r="O6" s="92"/>
      <c r="P6" s="92"/>
      <c r="Q6" s="92"/>
    </row>
    <row r="7" spans="1:17" s="15" customFormat="1" ht="45.75" customHeight="1">
      <c r="A7" s="14"/>
      <c r="B7" s="98"/>
      <c r="C7" s="98"/>
      <c r="D7" s="101"/>
      <c r="E7" s="98"/>
      <c r="F7" s="98"/>
      <c r="G7" s="98"/>
      <c r="H7" s="98"/>
      <c r="I7" s="32">
        <v>2022</v>
      </c>
      <c r="J7" s="32">
        <v>2023</v>
      </c>
      <c r="K7" s="32">
        <v>2024</v>
      </c>
      <c r="L7" s="32">
        <v>2025</v>
      </c>
      <c r="M7" s="32">
        <v>2026</v>
      </c>
      <c r="N7" s="32">
        <v>2027</v>
      </c>
      <c r="O7" s="32">
        <v>2028</v>
      </c>
      <c r="P7" s="32" t="s">
        <v>13</v>
      </c>
      <c r="Q7" s="33" t="s">
        <v>14</v>
      </c>
    </row>
    <row r="8" spans="1:17" s="17" customFormat="1" ht="12.75">
      <c r="A8" s="16"/>
      <c r="B8" s="34" t="s">
        <v>0</v>
      </c>
      <c r="C8" s="34" t="s">
        <v>1</v>
      </c>
      <c r="D8" s="34" t="s">
        <v>7</v>
      </c>
      <c r="E8" s="34" t="s">
        <v>8</v>
      </c>
      <c r="F8" s="34" t="s">
        <v>23</v>
      </c>
      <c r="G8" s="34" t="s">
        <v>24</v>
      </c>
      <c r="H8" s="34" t="s">
        <v>25</v>
      </c>
      <c r="I8" s="35">
        <v>2</v>
      </c>
      <c r="J8" s="35">
        <v>3</v>
      </c>
      <c r="K8" s="35">
        <v>4</v>
      </c>
      <c r="L8" s="35">
        <v>5</v>
      </c>
      <c r="M8" s="35">
        <v>6</v>
      </c>
      <c r="N8" s="35">
        <v>7</v>
      </c>
      <c r="O8" s="35">
        <v>8</v>
      </c>
      <c r="P8" s="36">
        <v>9</v>
      </c>
      <c r="Q8" s="36">
        <v>10</v>
      </c>
    </row>
    <row r="9" spans="1:17" s="17" customFormat="1" ht="12.75">
      <c r="A9" s="16"/>
      <c r="B9" s="34"/>
      <c r="C9" s="34"/>
      <c r="D9" s="34"/>
      <c r="E9" s="34"/>
      <c r="F9" s="34"/>
      <c r="G9" s="34"/>
      <c r="H9" s="34"/>
      <c r="I9" s="36"/>
      <c r="J9" s="36"/>
      <c r="K9" s="36"/>
      <c r="L9" s="36"/>
      <c r="M9" s="36"/>
      <c r="N9" s="36"/>
      <c r="O9" s="36"/>
      <c r="P9" s="36"/>
      <c r="Q9" s="36"/>
    </row>
    <row r="10" spans="1:17" s="17" customFormat="1" ht="15.75">
      <c r="A10" s="16"/>
      <c r="B10" s="34"/>
      <c r="C10" s="37" t="s">
        <v>2</v>
      </c>
      <c r="D10" s="38"/>
      <c r="E10" s="38"/>
      <c r="F10" s="38"/>
      <c r="G10" s="38"/>
      <c r="H10" s="38"/>
      <c r="I10" s="39"/>
      <c r="J10" s="39"/>
      <c r="K10" s="39"/>
      <c r="L10" s="39"/>
      <c r="M10" s="39"/>
      <c r="N10" s="39"/>
      <c r="O10" s="39"/>
      <c r="P10" s="39"/>
      <c r="Q10" s="39"/>
    </row>
    <row r="11" spans="1:17" s="17" customFormat="1" ht="25.5">
      <c r="A11" s="16"/>
      <c r="B11" s="76" t="s">
        <v>27</v>
      </c>
      <c r="C11" s="48" t="s">
        <v>98</v>
      </c>
      <c r="D11" s="48" t="s">
        <v>99</v>
      </c>
      <c r="E11" s="42" t="s">
        <v>100</v>
      </c>
      <c r="F11" s="65" t="s">
        <v>101</v>
      </c>
      <c r="G11" s="64">
        <v>621688</v>
      </c>
      <c r="H11" s="64">
        <v>280800</v>
      </c>
      <c r="I11" s="88">
        <v>47520</v>
      </c>
      <c r="J11" s="88">
        <v>47500</v>
      </c>
      <c r="K11" s="88">
        <v>47350</v>
      </c>
      <c r="L11" s="88">
        <v>47200</v>
      </c>
      <c r="M11" s="88">
        <v>47100</v>
      </c>
      <c r="N11" s="88">
        <v>47000</v>
      </c>
      <c r="O11" s="88">
        <v>0</v>
      </c>
      <c r="P11" s="88">
        <v>0</v>
      </c>
      <c r="Q11" s="68">
        <v>283670</v>
      </c>
    </row>
    <row r="12" spans="1:17" s="17" customFormat="1" ht="38.25">
      <c r="A12" s="16"/>
      <c r="B12" s="76" t="s">
        <v>28</v>
      </c>
      <c r="C12" s="48" t="s">
        <v>98</v>
      </c>
      <c r="D12" s="48" t="s">
        <v>102</v>
      </c>
      <c r="E12" s="42" t="s">
        <v>103</v>
      </c>
      <c r="F12" s="65" t="s">
        <v>104</v>
      </c>
      <c r="G12" s="64">
        <v>106326</v>
      </c>
      <c r="H12" s="64">
        <v>19285</v>
      </c>
      <c r="I12" s="88">
        <v>2252</v>
      </c>
      <c r="J12" s="88">
        <v>2247</v>
      </c>
      <c r="K12" s="88">
        <v>2241</v>
      </c>
      <c r="L12" s="88">
        <v>2236</v>
      </c>
      <c r="M12" s="88">
        <v>2230</v>
      </c>
      <c r="N12" s="88">
        <v>2224</v>
      </c>
      <c r="O12" s="88">
        <v>2218</v>
      </c>
      <c r="P12" s="88">
        <v>3844</v>
      </c>
      <c r="Q12" s="68">
        <v>19492</v>
      </c>
    </row>
    <row r="13" spans="1:17" s="17" customFormat="1" ht="38.25">
      <c r="A13" s="16"/>
      <c r="B13" s="76" t="s">
        <v>29</v>
      </c>
      <c r="C13" s="48" t="s">
        <v>98</v>
      </c>
      <c r="D13" s="48" t="s">
        <v>105</v>
      </c>
      <c r="E13" s="42" t="s">
        <v>106</v>
      </c>
      <c r="F13" s="65" t="s">
        <v>107</v>
      </c>
      <c r="G13" s="64">
        <v>824716</v>
      </c>
      <c r="H13" s="64">
        <v>54982</v>
      </c>
      <c r="I13" s="88">
        <v>55053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68">
        <v>55053</v>
      </c>
    </row>
    <row r="14" spans="1:17" s="17" customFormat="1" ht="38.25">
      <c r="A14" s="16"/>
      <c r="B14" s="76" t="s">
        <v>30</v>
      </c>
      <c r="C14" s="48" t="s">
        <v>98</v>
      </c>
      <c r="D14" s="48" t="s">
        <v>108</v>
      </c>
      <c r="E14" s="42" t="s">
        <v>109</v>
      </c>
      <c r="F14" s="65" t="s">
        <v>110</v>
      </c>
      <c r="G14" s="64">
        <v>273641</v>
      </c>
      <c r="H14" s="64">
        <v>22860</v>
      </c>
      <c r="I14" s="88">
        <v>15374</v>
      </c>
      <c r="J14" s="88">
        <v>7690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68">
        <v>23064</v>
      </c>
    </row>
    <row r="15" spans="1:17" s="17" customFormat="1" ht="25.5">
      <c r="A15" s="16"/>
      <c r="B15" s="76" t="s">
        <v>31</v>
      </c>
      <c r="C15" s="48" t="s">
        <v>98</v>
      </c>
      <c r="D15" s="48" t="s">
        <v>111</v>
      </c>
      <c r="E15" s="42" t="s">
        <v>112</v>
      </c>
      <c r="F15" s="65" t="s">
        <v>113</v>
      </c>
      <c r="G15" s="64">
        <v>338375</v>
      </c>
      <c r="H15" s="64">
        <v>60736</v>
      </c>
      <c r="I15" s="88">
        <v>7767</v>
      </c>
      <c r="J15" s="88">
        <v>7762</v>
      </c>
      <c r="K15" s="88">
        <v>7757</v>
      </c>
      <c r="L15" s="88">
        <v>7752</v>
      </c>
      <c r="M15" s="88">
        <v>7747</v>
      </c>
      <c r="N15" s="88">
        <v>7742</v>
      </c>
      <c r="O15" s="88">
        <v>7737</v>
      </c>
      <c r="P15" s="88">
        <v>7732</v>
      </c>
      <c r="Q15" s="68">
        <v>61996</v>
      </c>
    </row>
    <row r="16" spans="1:17" s="17" customFormat="1" ht="51">
      <c r="A16" s="16"/>
      <c r="B16" s="76" t="s">
        <v>32</v>
      </c>
      <c r="C16" s="48" t="s">
        <v>98</v>
      </c>
      <c r="D16" s="48" t="s">
        <v>114</v>
      </c>
      <c r="E16" s="42" t="s">
        <v>100</v>
      </c>
      <c r="F16" s="65" t="s">
        <v>115</v>
      </c>
      <c r="G16" s="64">
        <v>219169</v>
      </c>
      <c r="H16" s="64">
        <v>47952</v>
      </c>
      <c r="I16" s="88">
        <v>10764</v>
      </c>
      <c r="J16" s="88">
        <v>10736</v>
      </c>
      <c r="K16" s="88">
        <v>10709</v>
      </c>
      <c r="L16" s="88">
        <v>10684</v>
      </c>
      <c r="M16" s="88">
        <v>5343</v>
      </c>
      <c r="N16" s="88">
        <v>0</v>
      </c>
      <c r="O16" s="88">
        <v>0</v>
      </c>
      <c r="P16" s="88">
        <v>0</v>
      </c>
      <c r="Q16" s="68">
        <v>48236</v>
      </c>
    </row>
    <row r="17" spans="1:17" s="17" customFormat="1" ht="25.5">
      <c r="A17" s="16"/>
      <c r="B17" s="76" t="s">
        <v>33</v>
      </c>
      <c r="C17" s="48" t="s">
        <v>98</v>
      </c>
      <c r="D17" s="48" t="s">
        <v>116</v>
      </c>
      <c r="E17" s="42" t="s">
        <v>117</v>
      </c>
      <c r="F17" s="65" t="s">
        <v>118</v>
      </c>
      <c r="G17" s="64">
        <v>111569</v>
      </c>
      <c r="H17" s="64">
        <v>37122</v>
      </c>
      <c r="I17" s="88">
        <v>3328</v>
      </c>
      <c r="J17" s="88">
        <v>3320</v>
      </c>
      <c r="K17" s="88">
        <v>3312</v>
      </c>
      <c r="L17" s="88">
        <v>3304</v>
      </c>
      <c r="M17" s="88">
        <v>3296</v>
      </c>
      <c r="N17" s="88">
        <v>3288</v>
      </c>
      <c r="O17" s="88">
        <v>3280</v>
      </c>
      <c r="P17" s="88">
        <v>14706</v>
      </c>
      <c r="Q17" s="68">
        <v>37834</v>
      </c>
    </row>
    <row r="18" spans="1:17" s="17" customFormat="1" ht="25.5">
      <c r="A18" s="16"/>
      <c r="B18" s="76" t="s">
        <v>34</v>
      </c>
      <c r="C18" s="48" t="s">
        <v>98</v>
      </c>
      <c r="D18" s="48" t="s">
        <v>119</v>
      </c>
      <c r="E18" s="42" t="s">
        <v>117</v>
      </c>
      <c r="F18" s="65" t="s">
        <v>118</v>
      </c>
      <c r="G18" s="64">
        <v>135823</v>
      </c>
      <c r="H18" s="64">
        <v>26266</v>
      </c>
      <c r="I18" s="88">
        <v>2356</v>
      </c>
      <c r="J18" s="88">
        <v>2350</v>
      </c>
      <c r="K18" s="88">
        <v>2344</v>
      </c>
      <c r="L18" s="88">
        <v>2338</v>
      </c>
      <c r="M18" s="88">
        <v>2332</v>
      </c>
      <c r="N18" s="88">
        <v>2326</v>
      </c>
      <c r="O18" s="88">
        <v>2320</v>
      </c>
      <c r="P18" s="88">
        <v>10330</v>
      </c>
      <c r="Q18" s="68">
        <v>26696</v>
      </c>
    </row>
    <row r="19" spans="1:17" s="17" customFormat="1" ht="38.25">
      <c r="A19" s="16"/>
      <c r="B19" s="76" t="s">
        <v>35</v>
      </c>
      <c r="C19" s="48" t="s">
        <v>98</v>
      </c>
      <c r="D19" s="48" t="s">
        <v>120</v>
      </c>
      <c r="E19" s="42" t="s">
        <v>121</v>
      </c>
      <c r="F19" s="65" t="s">
        <v>122</v>
      </c>
      <c r="G19" s="64">
        <v>330545</v>
      </c>
      <c r="H19" s="64">
        <v>105009</v>
      </c>
      <c r="I19" s="88">
        <v>8520</v>
      </c>
      <c r="J19" s="88">
        <v>8500</v>
      </c>
      <c r="K19" s="88">
        <v>8480</v>
      </c>
      <c r="L19" s="88">
        <v>8460</v>
      </c>
      <c r="M19" s="88">
        <v>8440</v>
      </c>
      <c r="N19" s="88">
        <v>8420</v>
      </c>
      <c r="O19" s="88">
        <v>8400</v>
      </c>
      <c r="P19" s="88">
        <v>49710</v>
      </c>
      <c r="Q19" s="68">
        <v>108930</v>
      </c>
    </row>
    <row r="20" spans="1:17" s="17" customFormat="1" ht="38.25">
      <c r="A20" s="16"/>
      <c r="B20" s="76" t="s">
        <v>36</v>
      </c>
      <c r="C20" s="48" t="s">
        <v>98</v>
      </c>
      <c r="D20" s="48" t="s">
        <v>123</v>
      </c>
      <c r="E20" s="42" t="s">
        <v>124</v>
      </c>
      <c r="F20" s="65" t="s">
        <v>125</v>
      </c>
      <c r="G20" s="64">
        <v>56741</v>
      </c>
      <c r="H20" s="64">
        <v>18011</v>
      </c>
      <c r="I20" s="88">
        <v>913</v>
      </c>
      <c r="J20" s="88">
        <v>911</v>
      </c>
      <c r="K20" s="88">
        <v>909</v>
      </c>
      <c r="L20" s="88">
        <v>907</v>
      </c>
      <c r="M20" s="88">
        <v>904</v>
      </c>
      <c r="N20" s="88">
        <v>902</v>
      </c>
      <c r="O20" s="88">
        <v>900</v>
      </c>
      <c r="P20" s="88">
        <v>11903</v>
      </c>
      <c r="Q20" s="68">
        <v>18249</v>
      </c>
    </row>
    <row r="21" spans="1:17" s="17" customFormat="1" ht="38.25">
      <c r="A21" s="16"/>
      <c r="B21" s="76" t="s">
        <v>38</v>
      </c>
      <c r="C21" s="48" t="s">
        <v>98</v>
      </c>
      <c r="D21" s="48" t="s">
        <v>126</v>
      </c>
      <c r="E21" s="42" t="s">
        <v>127</v>
      </c>
      <c r="F21" s="65" t="s">
        <v>128</v>
      </c>
      <c r="G21" s="64">
        <v>855597</v>
      </c>
      <c r="H21" s="64">
        <v>99144</v>
      </c>
      <c r="I21" s="88">
        <v>6080</v>
      </c>
      <c r="J21" s="88">
        <v>6066</v>
      </c>
      <c r="K21" s="88">
        <v>6052</v>
      </c>
      <c r="L21" s="88">
        <v>6037</v>
      </c>
      <c r="M21" s="88">
        <v>6022</v>
      </c>
      <c r="N21" s="88">
        <v>6007</v>
      </c>
      <c r="O21" s="88">
        <v>5992</v>
      </c>
      <c r="P21" s="88">
        <v>59111</v>
      </c>
      <c r="Q21" s="68">
        <v>101367</v>
      </c>
    </row>
    <row r="22" spans="1:17" s="17" customFormat="1" ht="38.25">
      <c r="A22" s="16"/>
      <c r="B22" s="76" t="s">
        <v>39</v>
      </c>
      <c r="C22" s="48" t="s">
        <v>98</v>
      </c>
      <c r="D22" s="48" t="s">
        <v>130</v>
      </c>
      <c r="E22" s="42" t="s">
        <v>131</v>
      </c>
      <c r="F22" s="65" t="s">
        <v>132</v>
      </c>
      <c r="G22" s="64">
        <v>1033292</v>
      </c>
      <c r="H22" s="64">
        <v>216394</v>
      </c>
      <c r="I22" s="88">
        <v>22225</v>
      </c>
      <c r="J22" s="88">
        <v>22173</v>
      </c>
      <c r="K22" s="88">
        <v>22119</v>
      </c>
      <c r="L22" s="88">
        <v>22063</v>
      </c>
      <c r="M22" s="88">
        <v>22008</v>
      </c>
      <c r="N22" s="88">
        <v>21953</v>
      </c>
      <c r="O22" s="88">
        <v>21898</v>
      </c>
      <c r="P22" s="88">
        <v>64882</v>
      </c>
      <c r="Q22" s="68">
        <v>219321</v>
      </c>
    </row>
    <row r="23" spans="1:17" s="17" customFormat="1" ht="38.25">
      <c r="A23" s="16"/>
      <c r="B23" s="76" t="s">
        <v>40</v>
      </c>
      <c r="C23" s="48" t="s">
        <v>98</v>
      </c>
      <c r="D23" s="48" t="s">
        <v>133</v>
      </c>
      <c r="E23" s="42" t="s">
        <v>134</v>
      </c>
      <c r="F23" s="65" t="s">
        <v>135</v>
      </c>
      <c r="G23" s="64">
        <v>1125814</v>
      </c>
      <c r="H23" s="64">
        <v>176640</v>
      </c>
      <c r="I23" s="88">
        <v>10682</v>
      </c>
      <c r="J23" s="88">
        <v>10658</v>
      </c>
      <c r="K23" s="88">
        <v>10633</v>
      </c>
      <c r="L23" s="88">
        <v>10606</v>
      </c>
      <c r="M23" s="88">
        <v>10580</v>
      </c>
      <c r="N23" s="88">
        <v>10554</v>
      </c>
      <c r="O23" s="88">
        <v>10528</v>
      </c>
      <c r="P23" s="88">
        <v>106417</v>
      </c>
      <c r="Q23" s="68">
        <v>180658</v>
      </c>
    </row>
    <row r="24" spans="1:17" s="17" customFormat="1" ht="38.25">
      <c r="A24" s="16"/>
      <c r="B24" s="76" t="s">
        <v>368</v>
      </c>
      <c r="C24" s="48" t="s">
        <v>98</v>
      </c>
      <c r="D24" s="48" t="s">
        <v>136</v>
      </c>
      <c r="E24" s="42" t="s">
        <v>137</v>
      </c>
      <c r="F24" s="65" t="s">
        <v>138</v>
      </c>
      <c r="G24" s="64">
        <v>1478482</v>
      </c>
      <c r="H24" s="64">
        <v>45566</v>
      </c>
      <c r="I24" s="88">
        <v>45639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68">
        <v>45639</v>
      </c>
    </row>
    <row r="25" spans="1:17" s="17" customFormat="1" ht="25.5">
      <c r="A25" s="16"/>
      <c r="B25" s="76" t="s">
        <v>41</v>
      </c>
      <c r="C25" s="48" t="s">
        <v>98</v>
      </c>
      <c r="D25" s="48" t="s">
        <v>139</v>
      </c>
      <c r="E25" s="42" t="s">
        <v>140</v>
      </c>
      <c r="F25" s="65" t="s">
        <v>141</v>
      </c>
      <c r="G25" s="64">
        <v>170033</v>
      </c>
      <c r="H25" s="64">
        <v>35929</v>
      </c>
      <c r="I25" s="88">
        <v>4725</v>
      </c>
      <c r="J25" s="88">
        <v>4714</v>
      </c>
      <c r="K25" s="88">
        <v>4703</v>
      </c>
      <c r="L25" s="88">
        <v>4691</v>
      </c>
      <c r="M25" s="88">
        <v>4679</v>
      </c>
      <c r="N25" s="88">
        <v>4668</v>
      </c>
      <c r="O25" s="88">
        <v>4656</v>
      </c>
      <c r="P25" s="88">
        <v>3486</v>
      </c>
      <c r="Q25" s="68">
        <v>36322</v>
      </c>
    </row>
    <row r="26" spans="1:17" s="17" customFormat="1" ht="63.75">
      <c r="A26" s="16"/>
      <c r="B26" s="76" t="s">
        <v>42</v>
      </c>
      <c r="C26" s="48" t="s">
        <v>98</v>
      </c>
      <c r="D26" s="48" t="s">
        <v>142</v>
      </c>
      <c r="E26" s="42" t="s">
        <v>143</v>
      </c>
      <c r="F26" s="65" t="s">
        <v>144</v>
      </c>
      <c r="G26" s="64">
        <v>92000</v>
      </c>
      <c r="H26" s="64">
        <v>36210</v>
      </c>
      <c r="I26" s="88">
        <v>2127</v>
      </c>
      <c r="J26" s="88">
        <v>2122</v>
      </c>
      <c r="K26" s="88">
        <v>2117</v>
      </c>
      <c r="L26" s="88">
        <v>2112</v>
      </c>
      <c r="M26" s="88">
        <v>2107</v>
      </c>
      <c r="N26" s="88">
        <v>2102</v>
      </c>
      <c r="O26" s="88">
        <v>2097</v>
      </c>
      <c r="P26" s="88">
        <v>22080</v>
      </c>
      <c r="Q26" s="68">
        <v>36864</v>
      </c>
    </row>
    <row r="27" spans="1:17" s="17" customFormat="1" ht="51">
      <c r="A27" s="16"/>
      <c r="B27" s="76" t="s">
        <v>43</v>
      </c>
      <c r="C27" s="48" t="s">
        <v>98</v>
      </c>
      <c r="D27" s="48" t="s">
        <v>145</v>
      </c>
      <c r="E27" s="42" t="s">
        <v>143</v>
      </c>
      <c r="F27" s="65" t="s">
        <v>144</v>
      </c>
      <c r="G27" s="64">
        <v>81000</v>
      </c>
      <c r="H27" s="64">
        <v>37346</v>
      </c>
      <c r="I27" s="88">
        <v>2177</v>
      </c>
      <c r="J27" s="88">
        <v>2172</v>
      </c>
      <c r="K27" s="88">
        <v>2167</v>
      </c>
      <c r="L27" s="88">
        <v>2162</v>
      </c>
      <c r="M27" s="88">
        <v>2157</v>
      </c>
      <c r="N27" s="88">
        <v>2152</v>
      </c>
      <c r="O27" s="88">
        <v>2147</v>
      </c>
      <c r="P27" s="88">
        <v>23052</v>
      </c>
      <c r="Q27" s="68">
        <v>38186</v>
      </c>
    </row>
    <row r="28" spans="1:17" s="17" customFormat="1" ht="51">
      <c r="A28" s="16"/>
      <c r="B28" s="76" t="s">
        <v>44</v>
      </c>
      <c r="C28" s="48" t="s">
        <v>98</v>
      </c>
      <c r="D28" s="48" t="s">
        <v>146</v>
      </c>
      <c r="E28" s="42" t="s">
        <v>147</v>
      </c>
      <c r="F28" s="65" t="s">
        <v>148</v>
      </c>
      <c r="G28" s="64">
        <v>873797</v>
      </c>
      <c r="H28" s="64">
        <v>779394</v>
      </c>
      <c r="I28" s="88">
        <f>49186+335181</f>
        <v>384367</v>
      </c>
      <c r="J28" s="88">
        <v>49073</v>
      </c>
      <c r="K28" s="88">
        <v>48958</v>
      </c>
      <c r="L28" s="88">
        <v>48834</v>
      </c>
      <c r="M28" s="88">
        <v>48714</v>
      </c>
      <c r="N28" s="88">
        <v>48594</v>
      </c>
      <c r="O28" s="88">
        <v>48474</v>
      </c>
      <c r="P28" s="88">
        <v>454550</v>
      </c>
      <c r="Q28" s="68">
        <v>796383</v>
      </c>
    </row>
    <row r="29" spans="1:17" s="17" customFormat="1" ht="25.5">
      <c r="A29" s="16"/>
      <c r="B29" s="76" t="s">
        <v>45</v>
      </c>
      <c r="C29" s="48" t="s">
        <v>98</v>
      </c>
      <c r="D29" s="48" t="s">
        <v>149</v>
      </c>
      <c r="E29" s="42" t="s">
        <v>150</v>
      </c>
      <c r="F29" s="65" t="s">
        <v>151</v>
      </c>
      <c r="G29" s="64">
        <v>5869032</v>
      </c>
      <c r="H29" s="64">
        <v>4433027</v>
      </c>
      <c r="I29" s="88">
        <v>260851</v>
      </c>
      <c r="J29" s="88">
        <v>260252</v>
      </c>
      <c r="K29" s="88">
        <v>259646</v>
      </c>
      <c r="L29" s="88">
        <v>258987</v>
      </c>
      <c r="M29" s="88">
        <v>258355</v>
      </c>
      <c r="N29" s="88">
        <v>257722</v>
      </c>
      <c r="O29" s="88">
        <v>257089</v>
      </c>
      <c r="P29" s="88">
        <v>2723786</v>
      </c>
      <c r="Q29" s="68">
        <v>4536688</v>
      </c>
    </row>
    <row r="30" spans="1:17" s="17" customFormat="1" ht="38.25">
      <c r="A30" s="16"/>
      <c r="B30" s="76" t="s">
        <v>46</v>
      </c>
      <c r="C30" s="48" t="s">
        <v>98</v>
      </c>
      <c r="D30" s="48" t="s">
        <v>152</v>
      </c>
      <c r="E30" s="42" t="s">
        <v>109</v>
      </c>
      <c r="F30" s="65" t="s">
        <v>153</v>
      </c>
      <c r="G30" s="64">
        <v>166095</v>
      </c>
      <c r="H30" s="64">
        <v>75765</v>
      </c>
      <c r="I30" s="88">
        <v>11857</v>
      </c>
      <c r="J30" s="88">
        <v>11817</v>
      </c>
      <c r="K30" s="88">
        <v>11788</v>
      </c>
      <c r="L30" s="88">
        <v>11759</v>
      </c>
      <c r="M30" s="88">
        <v>11730</v>
      </c>
      <c r="N30" s="88">
        <v>11700</v>
      </c>
      <c r="O30" s="88">
        <v>5840</v>
      </c>
      <c r="P30" s="88">
        <v>0</v>
      </c>
      <c r="Q30" s="68">
        <v>76491</v>
      </c>
    </row>
    <row r="31" spans="1:17" s="17" customFormat="1" ht="38.25">
      <c r="A31" s="16"/>
      <c r="B31" s="76" t="s">
        <v>47</v>
      </c>
      <c r="C31" s="48" t="s">
        <v>98</v>
      </c>
      <c r="D31" s="48" t="s">
        <v>154</v>
      </c>
      <c r="E31" s="42" t="s">
        <v>121</v>
      </c>
      <c r="F31" s="65" t="s">
        <v>155</v>
      </c>
      <c r="G31" s="64">
        <v>82852</v>
      </c>
      <c r="H31" s="64">
        <v>43555</v>
      </c>
      <c r="I31" s="88">
        <v>5728</v>
      </c>
      <c r="J31" s="88">
        <v>5715</v>
      </c>
      <c r="K31" s="88">
        <v>5701</v>
      </c>
      <c r="L31" s="88">
        <v>5687</v>
      </c>
      <c r="M31" s="88">
        <v>5673</v>
      </c>
      <c r="N31" s="88">
        <v>5659</v>
      </c>
      <c r="O31" s="88">
        <v>5645</v>
      </c>
      <c r="P31" s="88">
        <v>4226</v>
      </c>
      <c r="Q31" s="68">
        <v>44034</v>
      </c>
    </row>
    <row r="32" spans="1:17" s="17" customFormat="1" ht="38.25">
      <c r="A32" s="16"/>
      <c r="B32" s="76" t="s">
        <v>48</v>
      </c>
      <c r="C32" s="48" t="s">
        <v>98</v>
      </c>
      <c r="D32" s="48" t="s">
        <v>156</v>
      </c>
      <c r="E32" s="42" t="s">
        <v>157</v>
      </c>
      <c r="F32" s="65" t="s">
        <v>158</v>
      </c>
      <c r="G32" s="64">
        <v>70650</v>
      </c>
      <c r="H32" s="64">
        <v>10400</v>
      </c>
      <c r="I32" s="88">
        <v>858</v>
      </c>
      <c r="J32" s="88">
        <v>856</v>
      </c>
      <c r="K32" s="88">
        <v>853</v>
      </c>
      <c r="L32" s="88">
        <v>852</v>
      </c>
      <c r="M32" s="88">
        <v>850</v>
      </c>
      <c r="N32" s="88">
        <v>848</v>
      </c>
      <c r="O32" s="88">
        <v>846</v>
      </c>
      <c r="P32" s="88">
        <v>4650</v>
      </c>
      <c r="Q32" s="68">
        <v>10613</v>
      </c>
    </row>
    <row r="33" spans="1:17" s="17" customFormat="1" ht="25.5">
      <c r="A33" s="16"/>
      <c r="B33" s="76" t="s">
        <v>49</v>
      </c>
      <c r="C33" s="48" t="s">
        <v>98</v>
      </c>
      <c r="D33" s="48" t="s">
        <v>159</v>
      </c>
      <c r="E33" s="42" t="s">
        <v>160</v>
      </c>
      <c r="F33" s="65" t="s">
        <v>161</v>
      </c>
      <c r="G33" s="64">
        <v>455319</v>
      </c>
      <c r="H33" s="64">
        <v>15768</v>
      </c>
      <c r="I33" s="88">
        <v>3994</v>
      </c>
      <c r="J33" s="88">
        <v>3985</v>
      </c>
      <c r="K33" s="88">
        <v>3976</v>
      </c>
      <c r="L33" s="88">
        <v>3930</v>
      </c>
      <c r="M33" s="88">
        <v>0</v>
      </c>
      <c r="N33" s="88">
        <v>0</v>
      </c>
      <c r="O33" s="88">
        <v>0</v>
      </c>
      <c r="P33" s="88">
        <v>0</v>
      </c>
      <c r="Q33" s="68">
        <v>15885</v>
      </c>
    </row>
    <row r="34" spans="1:17" s="17" customFormat="1" ht="25.5">
      <c r="A34" s="16"/>
      <c r="B34" s="76" t="s">
        <v>50</v>
      </c>
      <c r="C34" s="48" t="s">
        <v>98</v>
      </c>
      <c r="D34" s="48" t="s">
        <v>162</v>
      </c>
      <c r="E34" s="42" t="s">
        <v>163</v>
      </c>
      <c r="F34" s="65" t="s">
        <v>164</v>
      </c>
      <c r="G34" s="64">
        <v>151816</v>
      </c>
      <c r="H34" s="64">
        <v>80208</v>
      </c>
      <c r="I34" s="88">
        <v>6884</v>
      </c>
      <c r="J34" s="88">
        <v>6868</v>
      </c>
      <c r="K34" s="88">
        <v>6851</v>
      </c>
      <c r="L34" s="88">
        <v>6834</v>
      </c>
      <c r="M34" s="88">
        <v>6818</v>
      </c>
      <c r="N34" s="88">
        <v>6801</v>
      </c>
      <c r="O34" s="88">
        <v>6784</v>
      </c>
      <c r="P34" s="88">
        <v>33755</v>
      </c>
      <c r="Q34" s="68">
        <v>81595</v>
      </c>
    </row>
    <row r="35" spans="1:17" s="17" customFormat="1" ht="25.5">
      <c r="A35" s="16"/>
      <c r="B35" s="76" t="s">
        <v>51</v>
      </c>
      <c r="C35" s="48" t="s">
        <v>98</v>
      </c>
      <c r="D35" s="48" t="s">
        <v>165</v>
      </c>
      <c r="E35" s="42" t="s">
        <v>166</v>
      </c>
      <c r="F35" s="65" t="s">
        <v>167</v>
      </c>
      <c r="G35" s="64">
        <v>97794</v>
      </c>
      <c r="H35" s="64">
        <v>18792</v>
      </c>
      <c r="I35" s="88">
        <v>8432</v>
      </c>
      <c r="J35" s="88">
        <v>8427</v>
      </c>
      <c r="K35" s="88">
        <v>2158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68">
        <v>19017</v>
      </c>
    </row>
    <row r="36" spans="1:17" s="17" customFormat="1" ht="38.25">
      <c r="A36" s="16"/>
      <c r="B36" s="76" t="s">
        <v>52</v>
      </c>
      <c r="C36" s="48" t="s">
        <v>98</v>
      </c>
      <c r="D36" s="48" t="s">
        <v>168</v>
      </c>
      <c r="E36" s="42" t="s">
        <v>169</v>
      </c>
      <c r="F36" s="65" t="s">
        <v>170</v>
      </c>
      <c r="G36" s="64">
        <v>19912</v>
      </c>
      <c r="H36" s="64">
        <v>3290</v>
      </c>
      <c r="I36" s="88">
        <v>948</v>
      </c>
      <c r="J36" s="88">
        <v>945</v>
      </c>
      <c r="K36" s="88">
        <v>944</v>
      </c>
      <c r="L36" s="88">
        <v>472</v>
      </c>
      <c r="M36" s="88">
        <v>0</v>
      </c>
      <c r="N36" s="88">
        <v>0</v>
      </c>
      <c r="O36" s="88">
        <v>0</v>
      </c>
      <c r="P36" s="88">
        <v>0</v>
      </c>
      <c r="Q36" s="68">
        <v>3309</v>
      </c>
    </row>
    <row r="37" spans="1:17" s="17" customFormat="1" ht="38.25">
      <c r="A37" s="16"/>
      <c r="B37" s="76" t="s">
        <v>369</v>
      </c>
      <c r="C37" s="48" t="s">
        <v>98</v>
      </c>
      <c r="D37" s="48" t="s">
        <v>171</v>
      </c>
      <c r="E37" s="42" t="s">
        <v>172</v>
      </c>
      <c r="F37" s="65" t="s">
        <v>173</v>
      </c>
      <c r="G37" s="64">
        <v>207096</v>
      </c>
      <c r="H37" s="64">
        <v>131747</v>
      </c>
      <c r="I37" s="88">
        <v>8690</v>
      </c>
      <c r="J37" s="88">
        <v>8669</v>
      </c>
      <c r="K37" s="88">
        <v>8648</v>
      </c>
      <c r="L37" s="88">
        <v>8627</v>
      </c>
      <c r="M37" s="88">
        <v>8606</v>
      </c>
      <c r="N37" s="88">
        <v>8585</v>
      </c>
      <c r="O37" s="88">
        <v>8564</v>
      </c>
      <c r="P37" s="88">
        <v>75118</v>
      </c>
      <c r="Q37" s="68">
        <v>135507</v>
      </c>
    </row>
    <row r="38" spans="1:17" s="17" customFormat="1" ht="38.25">
      <c r="A38" s="16"/>
      <c r="B38" s="76" t="s">
        <v>53</v>
      </c>
      <c r="C38" s="48" t="s">
        <v>98</v>
      </c>
      <c r="D38" s="48" t="s">
        <v>174</v>
      </c>
      <c r="E38" s="42" t="s">
        <v>175</v>
      </c>
      <c r="F38" s="65" t="s">
        <v>176</v>
      </c>
      <c r="G38" s="64">
        <v>243723</v>
      </c>
      <c r="H38" s="64">
        <v>38701</v>
      </c>
      <c r="I38" s="88">
        <v>12005</v>
      </c>
      <c r="J38" s="88">
        <v>11975</v>
      </c>
      <c r="K38" s="88">
        <v>11945</v>
      </c>
      <c r="L38" s="88">
        <v>2912</v>
      </c>
      <c r="M38" s="88">
        <v>0</v>
      </c>
      <c r="N38" s="88">
        <v>0</v>
      </c>
      <c r="O38" s="88">
        <v>0</v>
      </c>
      <c r="P38" s="88">
        <v>0</v>
      </c>
      <c r="Q38" s="68">
        <v>38837</v>
      </c>
    </row>
    <row r="39" spans="1:17" s="17" customFormat="1" ht="51">
      <c r="A39" s="16"/>
      <c r="B39" s="76" t="s">
        <v>54</v>
      </c>
      <c r="C39" s="48" t="s">
        <v>98</v>
      </c>
      <c r="D39" s="48" t="s">
        <v>177</v>
      </c>
      <c r="E39" s="42" t="s">
        <v>175</v>
      </c>
      <c r="F39" s="65" t="s">
        <v>176</v>
      </c>
      <c r="G39" s="64">
        <v>219572</v>
      </c>
      <c r="H39" s="64">
        <v>42029</v>
      </c>
      <c r="I39" s="88">
        <v>13037</v>
      </c>
      <c r="J39" s="88">
        <v>13005</v>
      </c>
      <c r="K39" s="88">
        <v>12972</v>
      </c>
      <c r="L39" s="88">
        <v>3241</v>
      </c>
      <c r="M39" s="88">
        <v>0</v>
      </c>
      <c r="N39" s="88">
        <v>0</v>
      </c>
      <c r="O39" s="88">
        <v>0</v>
      </c>
      <c r="P39" s="88">
        <v>0</v>
      </c>
      <c r="Q39" s="68">
        <v>42255</v>
      </c>
    </row>
    <row r="40" spans="1:17" s="17" customFormat="1" ht="38.25">
      <c r="A40" s="16"/>
      <c r="B40" s="76" t="s">
        <v>55</v>
      </c>
      <c r="C40" s="48" t="s">
        <v>98</v>
      </c>
      <c r="D40" s="48" t="s">
        <v>178</v>
      </c>
      <c r="E40" s="42" t="s">
        <v>112</v>
      </c>
      <c r="F40" s="65" t="s">
        <v>179</v>
      </c>
      <c r="G40" s="64">
        <v>146576</v>
      </c>
      <c r="H40" s="64">
        <v>42828</v>
      </c>
      <c r="I40" s="88">
        <v>4091</v>
      </c>
      <c r="J40" s="88">
        <v>4081</v>
      </c>
      <c r="K40" s="88">
        <v>4071</v>
      </c>
      <c r="L40" s="88">
        <v>4061</v>
      </c>
      <c r="M40" s="88">
        <v>4051</v>
      </c>
      <c r="N40" s="88">
        <v>4041</v>
      </c>
      <c r="O40" s="88">
        <v>4031</v>
      </c>
      <c r="P40" s="88">
        <v>16343</v>
      </c>
      <c r="Q40" s="68">
        <v>44770</v>
      </c>
    </row>
    <row r="41" spans="1:17" s="17" customFormat="1" ht="25.5">
      <c r="A41" s="16"/>
      <c r="B41" s="76" t="s">
        <v>56</v>
      </c>
      <c r="C41" s="48" t="s">
        <v>98</v>
      </c>
      <c r="D41" s="48" t="s">
        <v>180</v>
      </c>
      <c r="E41" s="42" t="s">
        <v>181</v>
      </c>
      <c r="F41" s="65" t="s">
        <v>182</v>
      </c>
      <c r="G41" s="64">
        <v>206202</v>
      </c>
      <c r="H41" s="64">
        <v>39492</v>
      </c>
      <c r="I41" s="88">
        <v>13258</v>
      </c>
      <c r="J41" s="88">
        <v>13241</v>
      </c>
      <c r="K41" s="88">
        <v>13218</v>
      </c>
      <c r="L41" s="88">
        <v>0</v>
      </c>
      <c r="M41" s="88">
        <v>0</v>
      </c>
      <c r="N41" s="88">
        <v>0</v>
      </c>
      <c r="O41" s="88">
        <v>0</v>
      </c>
      <c r="P41" s="88">
        <v>0</v>
      </c>
      <c r="Q41" s="68">
        <v>39717</v>
      </c>
    </row>
    <row r="42" spans="1:17" s="17" customFormat="1" ht="25.5">
      <c r="A42" s="16"/>
      <c r="B42" s="76" t="s">
        <v>57</v>
      </c>
      <c r="C42" s="48" t="s">
        <v>98</v>
      </c>
      <c r="D42" s="48" t="s">
        <v>183</v>
      </c>
      <c r="E42" s="42" t="s">
        <v>184</v>
      </c>
      <c r="F42" s="65" t="s">
        <v>185</v>
      </c>
      <c r="G42" s="64">
        <v>136764</v>
      </c>
      <c r="H42" s="64">
        <v>27135</v>
      </c>
      <c r="I42" s="88">
        <v>1686</v>
      </c>
      <c r="J42" s="88">
        <v>1684</v>
      </c>
      <c r="K42" s="88">
        <v>1680</v>
      </c>
      <c r="L42" s="88">
        <v>1676</v>
      </c>
      <c r="M42" s="88">
        <v>1672</v>
      </c>
      <c r="N42" s="88">
        <v>1668</v>
      </c>
      <c r="O42" s="88">
        <v>1664</v>
      </c>
      <c r="P42" s="88">
        <v>16007</v>
      </c>
      <c r="Q42" s="68">
        <v>27737</v>
      </c>
    </row>
    <row r="43" spans="1:17" s="17" customFormat="1" ht="25.5">
      <c r="A43" s="16"/>
      <c r="B43" s="76" t="s">
        <v>58</v>
      </c>
      <c r="C43" s="48" t="s">
        <v>98</v>
      </c>
      <c r="D43" s="48" t="s">
        <v>186</v>
      </c>
      <c r="E43" s="42" t="s">
        <v>187</v>
      </c>
      <c r="F43" s="65" t="s">
        <v>188</v>
      </c>
      <c r="G43" s="64">
        <v>258500</v>
      </c>
      <c r="H43" s="64">
        <v>8037</v>
      </c>
      <c r="I43" s="88">
        <v>5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0</v>
      </c>
      <c r="Q43" s="68">
        <v>5</v>
      </c>
    </row>
    <row r="44" spans="1:17" s="17" customFormat="1" ht="25.5">
      <c r="A44" s="16"/>
      <c r="B44" s="76" t="s">
        <v>370</v>
      </c>
      <c r="C44" s="48" t="s">
        <v>98</v>
      </c>
      <c r="D44" s="48" t="s">
        <v>189</v>
      </c>
      <c r="E44" s="42" t="s">
        <v>190</v>
      </c>
      <c r="F44" s="65" t="s">
        <v>191</v>
      </c>
      <c r="G44" s="64">
        <v>227654</v>
      </c>
      <c r="H44" s="64">
        <v>51645</v>
      </c>
      <c r="I44" s="88">
        <v>3885</v>
      </c>
      <c r="J44" s="88">
        <v>3875</v>
      </c>
      <c r="K44" s="88">
        <v>3866</v>
      </c>
      <c r="L44" s="88">
        <v>3857</v>
      </c>
      <c r="M44" s="88">
        <v>3848</v>
      </c>
      <c r="N44" s="88">
        <v>3838</v>
      </c>
      <c r="O44" s="88">
        <v>3829</v>
      </c>
      <c r="P44" s="88">
        <v>25600</v>
      </c>
      <c r="Q44" s="68">
        <v>52598</v>
      </c>
    </row>
    <row r="45" spans="1:17" s="17" customFormat="1" ht="12.75">
      <c r="A45" s="16"/>
      <c r="B45" s="76" t="s">
        <v>59</v>
      </c>
      <c r="C45" s="48" t="s">
        <v>98</v>
      </c>
      <c r="D45" s="69" t="s">
        <v>192</v>
      </c>
      <c r="E45" s="42" t="s">
        <v>193</v>
      </c>
      <c r="F45" s="65" t="s">
        <v>194</v>
      </c>
      <c r="G45" s="64">
        <v>179282</v>
      </c>
      <c r="H45" s="64">
        <v>49104</v>
      </c>
      <c r="I45" s="88">
        <v>3291</v>
      </c>
      <c r="J45" s="88">
        <v>3290</v>
      </c>
      <c r="K45" s="88">
        <v>3290</v>
      </c>
      <c r="L45" s="88">
        <v>3289</v>
      </c>
      <c r="M45" s="88">
        <v>3289</v>
      </c>
      <c r="N45" s="88">
        <v>3288</v>
      </c>
      <c r="O45" s="88">
        <v>3288</v>
      </c>
      <c r="P45" s="88">
        <v>27657</v>
      </c>
      <c r="Q45" s="68">
        <v>50682</v>
      </c>
    </row>
    <row r="46" spans="1:17" s="17" customFormat="1" ht="12.75">
      <c r="A46" s="16"/>
      <c r="B46" s="76" t="s">
        <v>60</v>
      </c>
      <c r="C46" s="48" t="s">
        <v>98</v>
      </c>
      <c r="D46" s="69" t="s">
        <v>195</v>
      </c>
      <c r="E46" s="42" t="s">
        <v>196</v>
      </c>
      <c r="F46" s="65" t="s">
        <v>197</v>
      </c>
      <c r="G46" s="64">
        <v>229711</v>
      </c>
      <c r="H46" s="64">
        <v>25257</v>
      </c>
      <c r="I46" s="88">
        <v>2805</v>
      </c>
      <c r="J46" s="88">
        <v>2805</v>
      </c>
      <c r="K46" s="88">
        <v>2804</v>
      </c>
      <c r="L46" s="88">
        <v>2803</v>
      </c>
      <c r="M46" s="88">
        <v>2803</v>
      </c>
      <c r="N46" s="88">
        <v>2802</v>
      </c>
      <c r="O46" s="88">
        <v>2802</v>
      </c>
      <c r="P46" s="88">
        <v>7577</v>
      </c>
      <c r="Q46" s="68">
        <v>27201</v>
      </c>
    </row>
    <row r="47" spans="1:17" s="17" customFormat="1" ht="12.75">
      <c r="A47" s="16"/>
      <c r="B47" s="76" t="s">
        <v>61</v>
      </c>
      <c r="C47" s="48" t="s">
        <v>98</v>
      </c>
      <c r="D47" s="69" t="s">
        <v>198</v>
      </c>
      <c r="E47" s="42" t="s">
        <v>112</v>
      </c>
      <c r="F47" s="65" t="s">
        <v>113</v>
      </c>
      <c r="G47" s="64">
        <v>222359</v>
      </c>
      <c r="H47" s="64">
        <v>101900</v>
      </c>
      <c r="I47" s="88">
        <v>12991</v>
      </c>
      <c r="J47" s="88">
        <v>12958</v>
      </c>
      <c r="K47" s="88">
        <v>12927</v>
      </c>
      <c r="L47" s="88">
        <v>12894</v>
      </c>
      <c r="M47" s="88">
        <v>12862</v>
      </c>
      <c r="N47" s="88">
        <v>12829</v>
      </c>
      <c r="O47" s="88">
        <v>12817</v>
      </c>
      <c r="P47" s="88">
        <v>12747</v>
      </c>
      <c r="Q47" s="68">
        <v>103025</v>
      </c>
    </row>
    <row r="48" spans="1:17" s="17" customFormat="1" ht="12.75">
      <c r="A48" s="16"/>
      <c r="B48" s="76" t="s">
        <v>62</v>
      </c>
      <c r="C48" s="48" t="s">
        <v>98</v>
      </c>
      <c r="D48" s="69" t="s">
        <v>199</v>
      </c>
      <c r="E48" s="42" t="s">
        <v>200</v>
      </c>
      <c r="F48" s="65" t="s">
        <v>201</v>
      </c>
      <c r="G48" s="64">
        <v>59292</v>
      </c>
      <c r="H48" s="64">
        <v>8472</v>
      </c>
      <c r="I48" s="88">
        <v>8489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68">
        <v>8489</v>
      </c>
    </row>
    <row r="49" spans="1:17" s="17" customFormat="1" ht="12.75">
      <c r="A49" s="16"/>
      <c r="B49" s="76" t="s">
        <v>63</v>
      </c>
      <c r="C49" s="48" t="s">
        <v>98</v>
      </c>
      <c r="D49" s="69" t="s">
        <v>203</v>
      </c>
      <c r="E49" s="42" t="s">
        <v>204</v>
      </c>
      <c r="F49" s="65" t="s">
        <v>205</v>
      </c>
      <c r="G49" s="64">
        <v>69658</v>
      </c>
      <c r="H49" s="64">
        <v>33953</v>
      </c>
      <c r="I49" s="88">
        <v>7230</v>
      </c>
      <c r="J49" s="88">
        <v>7200</v>
      </c>
      <c r="K49" s="88">
        <v>7170</v>
      </c>
      <c r="L49" s="88">
        <v>7150</v>
      </c>
      <c r="M49" s="88">
        <v>5370</v>
      </c>
      <c r="N49" s="88">
        <v>0</v>
      </c>
      <c r="O49" s="88">
        <v>0</v>
      </c>
      <c r="P49" s="88">
        <v>0</v>
      </c>
      <c r="Q49" s="68">
        <v>34120</v>
      </c>
    </row>
    <row r="50" spans="1:17" s="17" customFormat="1" ht="51">
      <c r="A50" s="16"/>
      <c r="B50" s="76" t="s">
        <v>64</v>
      </c>
      <c r="C50" s="48" t="s">
        <v>98</v>
      </c>
      <c r="D50" s="48" t="s">
        <v>206</v>
      </c>
      <c r="E50" s="42" t="s">
        <v>184</v>
      </c>
      <c r="F50" s="65" t="s">
        <v>207</v>
      </c>
      <c r="G50" s="64">
        <v>21017</v>
      </c>
      <c r="H50" s="64">
        <v>14553</v>
      </c>
      <c r="I50" s="88">
        <v>2192</v>
      </c>
      <c r="J50" s="88">
        <v>2187</v>
      </c>
      <c r="K50" s="88">
        <v>2182</v>
      </c>
      <c r="L50" s="88">
        <v>2176</v>
      </c>
      <c r="M50" s="88">
        <v>2171</v>
      </c>
      <c r="N50" s="88">
        <v>2166</v>
      </c>
      <c r="O50" s="88">
        <v>1616</v>
      </c>
      <c r="P50" s="88">
        <v>0</v>
      </c>
      <c r="Q50" s="68">
        <v>14690</v>
      </c>
    </row>
    <row r="51" spans="1:17" s="17" customFormat="1" ht="25.5">
      <c r="A51" s="16"/>
      <c r="B51" s="76" t="s">
        <v>65</v>
      </c>
      <c r="C51" s="48" t="s">
        <v>98</v>
      </c>
      <c r="D51" s="48" t="s">
        <v>208</v>
      </c>
      <c r="E51" s="42" t="s">
        <v>181</v>
      </c>
      <c r="F51" s="65" t="s">
        <v>209</v>
      </c>
      <c r="G51" s="64">
        <v>76320</v>
      </c>
      <c r="H51" s="64">
        <v>51584</v>
      </c>
      <c r="I51" s="88">
        <v>4097</v>
      </c>
      <c r="J51" s="88">
        <v>4097</v>
      </c>
      <c r="K51" s="88">
        <v>4096</v>
      </c>
      <c r="L51" s="88">
        <v>4096</v>
      </c>
      <c r="M51" s="88">
        <v>4095</v>
      </c>
      <c r="N51" s="88">
        <v>4095</v>
      </c>
      <c r="O51" s="88">
        <v>4094</v>
      </c>
      <c r="P51" s="88">
        <v>23752</v>
      </c>
      <c r="Q51" s="68">
        <v>52422</v>
      </c>
    </row>
    <row r="52" spans="1:17" s="17" customFormat="1" ht="38.25">
      <c r="A52" s="16"/>
      <c r="B52" s="76" t="s">
        <v>66</v>
      </c>
      <c r="C52" s="48" t="s">
        <v>98</v>
      </c>
      <c r="D52" s="48" t="s">
        <v>211</v>
      </c>
      <c r="E52" s="42" t="s">
        <v>190</v>
      </c>
      <c r="F52" s="65" t="s">
        <v>212</v>
      </c>
      <c r="G52" s="64">
        <v>27600</v>
      </c>
      <c r="H52" s="64">
        <v>3069</v>
      </c>
      <c r="I52" s="88">
        <v>3075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Q52" s="68">
        <v>3075</v>
      </c>
    </row>
    <row r="53" spans="1:17" s="17" customFormat="1" ht="38.25">
      <c r="A53" s="16"/>
      <c r="B53" s="76" t="s">
        <v>67</v>
      </c>
      <c r="C53" s="48" t="s">
        <v>98</v>
      </c>
      <c r="D53" s="48" t="s">
        <v>213</v>
      </c>
      <c r="E53" s="42" t="s">
        <v>202</v>
      </c>
      <c r="F53" s="65" t="s">
        <v>214</v>
      </c>
      <c r="G53" s="64">
        <v>42580</v>
      </c>
      <c r="H53" s="64">
        <v>0</v>
      </c>
      <c r="I53" s="88">
        <v>2</v>
      </c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68">
        <v>2</v>
      </c>
    </row>
    <row r="54" spans="1:17" s="17" customFormat="1" ht="25.5">
      <c r="A54" s="16"/>
      <c r="B54" s="76" t="s">
        <v>68</v>
      </c>
      <c r="C54" s="48" t="s">
        <v>98</v>
      </c>
      <c r="D54" s="48" t="s">
        <v>215</v>
      </c>
      <c r="E54" s="42" t="s">
        <v>147</v>
      </c>
      <c r="F54" s="65" t="s">
        <v>148</v>
      </c>
      <c r="G54" s="64">
        <v>366300</v>
      </c>
      <c r="H54" s="64">
        <v>310002</v>
      </c>
      <c r="I54" s="88">
        <v>19563</v>
      </c>
      <c r="J54" s="88">
        <v>19516</v>
      </c>
      <c r="K54" s="88">
        <v>19469</v>
      </c>
      <c r="L54" s="88">
        <v>19422</v>
      </c>
      <c r="M54" s="88">
        <v>19375</v>
      </c>
      <c r="N54" s="88">
        <v>19328</v>
      </c>
      <c r="O54" s="88">
        <v>19281</v>
      </c>
      <c r="P54" s="88">
        <v>177993</v>
      </c>
      <c r="Q54" s="68">
        <v>313947</v>
      </c>
    </row>
    <row r="55" spans="1:17" s="17" customFormat="1" ht="25.5">
      <c r="A55" s="16"/>
      <c r="B55" s="76" t="s">
        <v>69</v>
      </c>
      <c r="C55" s="48" t="s">
        <v>98</v>
      </c>
      <c r="D55" s="48" t="s">
        <v>216</v>
      </c>
      <c r="E55" s="42" t="s">
        <v>217</v>
      </c>
      <c r="F55" s="65" t="s">
        <v>218</v>
      </c>
      <c r="G55" s="64">
        <v>110189</v>
      </c>
      <c r="H55" s="64">
        <v>63800</v>
      </c>
      <c r="I55" s="88">
        <v>11757</v>
      </c>
      <c r="J55" s="88">
        <v>11728</v>
      </c>
      <c r="K55" s="88">
        <v>11699</v>
      </c>
      <c r="L55" s="88">
        <v>11670</v>
      </c>
      <c r="M55" s="88">
        <v>11641</v>
      </c>
      <c r="N55" s="88">
        <v>6763</v>
      </c>
      <c r="O55" s="88">
        <v>0</v>
      </c>
      <c r="P55" s="88">
        <v>0</v>
      </c>
      <c r="Q55" s="68">
        <v>65258</v>
      </c>
    </row>
    <row r="56" spans="1:17" s="17" customFormat="1" ht="25.5">
      <c r="A56" s="16"/>
      <c r="B56" s="76" t="s">
        <v>70</v>
      </c>
      <c r="C56" s="48" t="s">
        <v>98</v>
      </c>
      <c r="D56" s="48" t="s">
        <v>219</v>
      </c>
      <c r="E56" s="42" t="s">
        <v>220</v>
      </c>
      <c r="F56" s="65" t="s">
        <v>221</v>
      </c>
      <c r="G56" s="64">
        <v>30131</v>
      </c>
      <c r="H56" s="64">
        <v>20618</v>
      </c>
      <c r="I56" s="88">
        <v>3224</v>
      </c>
      <c r="J56" s="88">
        <v>3216</v>
      </c>
      <c r="K56" s="88">
        <v>3208</v>
      </c>
      <c r="L56" s="88">
        <v>3200</v>
      </c>
      <c r="M56" s="88">
        <v>3192</v>
      </c>
      <c r="N56" s="88">
        <v>3184</v>
      </c>
      <c r="O56" s="88">
        <v>1586</v>
      </c>
      <c r="P56" s="88">
        <v>0</v>
      </c>
      <c r="Q56" s="68">
        <v>20810</v>
      </c>
    </row>
    <row r="57" spans="1:17" s="17" customFormat="1" ht="25.5">
      <c r="A57" s="16"/>
      <c r="B57" s="76" t="s">
        <v>371</v>
      </c>
      <c r="C57" s="48" t="s">
        <v>98</v>
      </c>
      <c r="D57" s="48" t="s">
        <v>222</v>
      </c>
      <c r="E57" s="42" t="s">
        <v>217</v>
      </c>
      <c r="F57" s="65" t="s">
        <v>223</v>
      </c>
      <c r="G57" s="64">
        <v>205405</v>
      </c>
      <c r="H57" s="64">
        <v>171872</v>
      </c>
      <c r="I57" s="88">
        <v>8814</v>
      </c>
      <c r="J57" s="88">
        <v>8793</v>
      </c>
      <c r="K57" s="88">
        <v>8772</v>
      </c>
      <c r="L57" s="88">
        <v>8751</v>
      </c>
      <c r="M57" s="88">
        <v>8730</v>
      </c>
      <c r="N57" s="88">
        <v>8709</v>
      </c>
      <c r="O57" s="88">
        <v>8688</v>
      </c>
      <c r="P57" s="88">
        <v>112880</v>
      </c>
      <c r="Q57" s="68">
        <v>174137</v>
      </c>
    </row>
    <row r="58" spans="1:17" s="17" customFormat="1" ht="25.5">
      <c r="A58" s="16"/>
      <c r="B58" s="76" t="s">
        <v>372</v>
      </c>
      <c r="C58" s="48" t="s">
        <v>98</v>
      </c>
      <c r="D58" s="48" t="s">
        <v>224</v>
      </c>
      <c r="E58" s="42" t="s">
        <v>225</v>
      </c>
      <c r="F58" s="65" t="s">
        <v>173</v>
      </c>
      <c r="G58" s="64">
        <v>176751</v>
      </c>
      <c r="H58" s="64">
        <v>148491</v>
      </c>
      <c r="I58" s="88">
        <v>9800</v>
      </c>
      <c r="J58" s="88">
        <v>9776</v>
      </c>
      <c r="K58" s="88">
        <v>9752</v>
      </c>
      <c r="L58" s="88">
        <v>9729</v>
      </c>
      <c r="M58" s="88">
        <v>9705</v>
      </c>
      <c r="N58" s="88">
        <v>9681</v>
      </c>
      <c r="O58" s="88">
        <v>9658</v>
      </c>
      <c r="P58" s="88">
        <v>84100</v>
      </c>
      <c r="Q58" s="68">
        <v>152201</v>
      </c>
    </row>
    <row r="59" spans="1:17" s="17" customFormat="1" ht="25.5">
      <c r="A59" s="16"/>
      <c r="B59" s="76" t="s">
        <v>71</v>
      </c>
      <c r="C59" s="48" t="s">
        <v>98</v>
      </c>
      <c r="D59" s="48" t="s">
        <v>226</v>
      </c>
      <c r="E59" s="42" t="s">
        <v>227</v>
      </c>
      <c r="F59" s="65" t="s">
        <v>228</v>
      </c>
      <c r="G59" s="64">
        <v>118509</v>
      </c>
      <c r="H59" s="64">
        <v>97280</v>
      </c>
      <c r="I59" s="88">
        <v>6330</v>
      </c>
      <c r="J59" s="88">
        <v>6300</v>
      </c>
      <c r="K59" s="88">
        <v>6270</v>
      </c>
      <c r="L59" s="88">
        <v>6250</v>
      </c>
      <c r="M59" s="88">
        <v>6230</v>
      </c>
      <c r="N59" s="88">
        <v>6220</v>
      </c>
      <c r="O59" s="88">
        <v>6220</v>
      </c>
      <c r="P59" s="88">
        <v>54580</v>
      </c>
      <c r="Q59" s="68">
        <v>98400</v>
      </c>
    </row>
    <row r="60" spans="1:17" s="17" customFormat="1" ht="38.25">
      <c r="A60" s="16"/>
      <c r="B60" s="76" t="s">
        <v>72</v>
      </c>
      <c r="C60" s="48" t="s">
        <v>98</v>
      </c>
      <c r="D60" s="48" t="s">
        <v>229</v>
      </c>
      <c r="E60" s="42" t="s">
        <v>230</v>
      </c>
      <c r="F60" s="65" t="s">
        <v>231</v>
      </c>
      <c r="G60" s="64">
        <v>84029</v>
      </c>
      <c r="H60" s="64">
        <v>64904</v>
      </c>
      <c r="I60" s="88">
        <v>4400</v>
      </c>
      <c r="J60" s="88">
        <v>4370</v>
      </c>
      <c r="K60" s="88">
        <v>4350</v>
      </c>
      <c r="L60" s="88">
        <v>4330</v>
      </c>
      <c r="M60" s="88">
        <v>4300</v>
      </c>
      <c r="N60" s="88">
        <v>4270</v>
      </c>
      <c r="O60" s="88">
        <v>4270</v>
      </c>
      <c r="P60" s="88">
        <v>34730</v>
      </c>
      <c r="Q60" s="68">
        <v>65020</v>
      </c>
    </row>
    <row r="61" spans="1:17" s="17" customFormat="1" ht="38.25">
      <c r="A61" s="16"/>
      <c r="B61" s="76" t="s">
        <v>73</v>
      </c>
      <c r="C61" s="48" t="s">
        <v>98</v>
      </c>
      <c r="D61" s="48" t="s">
        <v>229</v>
      </c>
      <c r="E61" s="42" t="s">
        <v>232</v>
      </c>
      <c r="F61" s="65" t="s">
        <v>233</v>
      </c>
      <c r="G61" s="64">
        <v>68046</v>
      </c>
      <c r="H61" s="64">
        <v>51508</v>
      </c>
      <c r="I61" s="88">
        <v>3600</v>
      </c>
      <c r="J61" s="88">
        <v>3570</v>
      </c>
      <c r="K61" s="88">
        <v>3560</v>
      </c>
      <c r="L61" s="88">
        <v>3550</v>
      </c>
      <c r="M61" s="88">
        <v>3520</v>
      </c>
      <c r="N61" s="88">
        <v>3500</v>
      </c>
      <c r="O61" s="88">
        <v>3500</v>
      </c>
      <c r="P61" s="88">
        <v>27500</v>
      </c>
      <c r="Q61" s="68">
        <v>52300</v>
      </c>
    </row>
    <row r="62" spans="1:17" s="17" customFormat="1" ht="25.5">
      <c r="A62" s="16"/>
      <c r="B62" s="76" t="s">
        <v>74</v>
      </c>
      <c r="C62" s="48" t="s">
        <v>98</v>
      </c>
      <c r="D62" s="48" t="s">
        <v>234</v>
      </c>
      <c r="E62" s="42" t="s">
        <v>235</v>
      </c>
      <c r="F62" s="65" t="s">
        <v>236</v>
      </c>
      <c r="G62" s="64">
        <v>71144</v>
      </c>
      <c r="H62" s="64">
        <v>19351</v>
      </c>
      <c r="I62" s="88">
        <v>3747</v>
      </c>
      <c r="J62" s="88">
        <v>3738</v>
      </c>
      <c r="K62" s="88">
        <v>3729</v>
      </c>
      <c r="L62" s="88">
        <v>3720</v>
      </c>
      <c r="M62" s="88">
        <v>3710</v>
      </c>
      <c r="N62" s="88">
        <v>859</v>
      </c>
      <c r="O62" s="88">
        <v>0</v>
      </c>
      <c r="P62" s="88">
        <v>0</v>
      </c>
      <c r="Q62" s="68">
        <v>19503</v>
      </c>
    </row>
    <row r="63" spans="1:17" s="17" customFormat="1" ht="25.5">
      <c r="A63" s="16"/>
      <c r="B63" s="76" t="s">
        <v>75</v>
      </c>
      <c r="C63" s="48" t="s">
        <v>98</v>
      </c>
      <c r="D63" s="48" t="s">
        <v>237</v>
      </c>
      <c r="E63" s="42" t="s">
        <v>238</v>
      </c>
      <c r="F63" s="65" t="s">
        <v>239</v>
      </c>
      <c r="G63" s="64">
        <v>87565</v>
      </c>
      <c r="H63" s="64">
        <v>27121</v>
      </c>
      <c r="I63" s="88">
        <v>6114</v>
      </c>
      <c r="J63" s="88">
        <v>6098</v>
      </c>
      <c r="K63" s="88">
        <v>6083</v>
      </c>
      <c r="L63" s="88">
        <v>6068</v>
      </c>
      <c r="M63" s="88">
        <v>3441</v>
      </c>
      <c r="N63" s="88">
        <v>0</v>
      </c>
      <c r="O63" s="88">
        <v>0</v>
      </c>
      <c r="P63" s="88">
        <v>0</v>
      </c>
      <c r="Q63" s="68">
        <v>27804</v>
      </c>
    </row>
    <row r="64" spans="1:17" s="17" customFormat="1" ht="25.5">
      <c r="A64" s="16"/>
      <c r="B64" s="76" t="s">
        <v>76</v>
      </c>
      <c r="C64" s="48" t="s">
        <v>98</v>
      </c>
      <c r="D64" s="48" t="s">
        <v>240</v>
      </c>
      <c r="E64" s="42" t="s">
        <v>241</v>
      </c>
      <c r="F64" s="65" t="s">
        <v>129</v>
      </c>
      <c r="G64" s="64">
        <v>426862</v>
      </c>
      <c r="H64" s="64">
        <v>138525</v>
      </c>
      <c r="I64" s="88">
        <v>23636</v>
      </c>
      <c r="J64" s="88">
        <v>23427</v>
      </c>
      <c r="K64" s="88">
        <v>23189</v>
      </c>
      <c r="L64" s="88">
        <v>22952</v>
      </c>
      <c r="M64" s="88">
        <v>22714</v>
      </c>
      <c r="N64" s="88">
        <v>22476</v>
      </c>
      <c r="O64" s="88">
        <v>5535</v>
      </c>
      <c r="P64" s="88">
        <v>0</v>
      </c>
      <c r="Q64" s="68">
        <v>143929</v>
      </c>
    </row>
    <row r="65" spans="1:17" s="17" customFormat="1" ht="25.5">
      <c r="A65" s="16"/>
      <c r="B65" s="76" t="s">
        <v>77</v>
      </c>
      <c r="C65" s="48" t="s">
        <v>98</v>
      </c>
      <c r="D65" s="48" t="s">
        <v>242</v>
      </c>
      <c r="E65" s="42" t="s">
        <v>243</v>
      </c>
      <c r="F65" s="65" t="s">
        <v>218</v>
      </c>
      <c r="G65" s="64">
        <v>49801</v>
      </c>
      <c r="H65" s="64">
        <v>14193</v>
      </c>
      <c r="I65" s="88">
        <v>2624</v>
      </c>
      <c r="J65" s="88">
        <v>2618</v>
      </c>
      <c r="K65" s="88">
        <v>2612</v>
      </c>
      <c r="L65" s="88">
        <v>2605</v>
      </c>
      <c r="M65" s="88">
        <v>2599</v>
      </c>
      <c r="N65" s="88">
        <v>1228</v>
      </c>
      <c r="O65" s="88">
        <v>0</v>
      </c>
      <c r="P65" s="88">
        <v>0</v>
      </c>
      <c r="Q65" s="68">
        <v>14286</v>
      </c>
    </row>
    <row r="66" spans="1:17" s="17" customFormat="1" ht="25.5">
      <c r="A66" s="16"/>
      <c r="B66" s="76" t="s">
        <v>78</v>
      </c>
      <c r="C66" s="48" t="s">
        <v>98</v>
      </c>
      <c r="D66" s="48" t="s">
        <v>244</v>
      </c>
      <c r="E66" s="42" t="s">
        <v>245</v>
      </c>
      <c r="F66" s="65" t="s">
        <v>246</v>
      </c>
      <c r="G66" s="64">
        <v>34969</v>
      </c>
      <c r="H66" s="64">
        <v>14000</v>
      </c>
      <c r="I66" s="88">
        <v>3536</v>
      </c>
      <c r="J66" s="88">
        <v>3626</v>
      </c>
      <c r="K66" s="88">
        <v>3518</v>
      </c>
      <c r="L66" s="88">
        <v>3509</v>
      </c>
      <c r="M66" s="88">
        <v>0</v>
      </c>
      <c r="N66" s="88">
        <v>0</v>
      </c>
      <c r="O66" s="88">
        <v>0</v>
      </c>
      <c r="P66" s="88">
        <v>0</v>
      </c>
      <c r="Q66" s="68">
        <v>14189</v>
      </c>
    </row>
    <row r="67" spans="1:17" s="17" customFormat="1" ht="25.5">
      <c r="A67" s="16"/>
      <c r="B67" s="76" t="s">
        <v>79</v>
      </c>
      <c r="C67" s="48" t="s">
        <v>98</v>
      </c>
      <c r="D67" s="48" t="s">
        <v>244</v>
      </c>
      <c r="E67" s="42" t="s">
        <v>247</v>
      </c>
      <c r="F67" s="65" t="s">
        <v>248</v>
      </c>
      <c r="G67" s="64">
        <v>17860</v>
      </c>
      <c r="H67" s="64">
        <v>7599</v>
      </c>
      <c r="I67" s="88">
        <v>1808</v>
      </c>
      <c r="J67" s="88">
        <v>1803</v>
      </c>
      <c r="K67" s="88">
        <v>1798</v>
      </c>
      <c r="L67" s="88">
        <v>1794</v>
      </c>
      <c r="M67" s="88">
        <v>450</v>
      </c>
      <c r="N67" s="88">
        <v>0</v>
      </c>
      <c r="O67" s="88">
        <v>0</v>
      </c>
      <c r="P67" s="88">
        <v>0</v>
      </c>
      <c r="Q67" s="68">
        <v>7653</v>
      </c>
    </row>
    <row r="68" spans="1:17" s="17" customFormat="1" ht="51">
      <c r="A68" s="16"/>
      <c r="B68" s="76" t="s">
        <v>80</v>
      </c>
      <c r="C68" s="48" t="s">
        <v>98</v>
      </c>
      <c r="D68" s="48" t="s">
        <v>249</v>
      </c>
      <c r="E68" s="42" t="s">
        <v>147</v>
      </c>
      <c r="F68" s="65" t="s">
        <v>148</v>
      </c>
      <c r="G68" s="64">
        <v>130230</v>
      </c>
      <c r="H68" s="64">
        <v>98340</v>
      </c>
      <c r="I68" s="88">
        <v>6206</v>
      </c>
      <c r="J68" s="88">
        <v>6191</v>
      </c>
      <c r="K68" s="88">
        <v>6176</v>
      </c>
      <c r="L68" s="88">
        <v>6161</v>
      </c>
      <c r="M68" s="88">
        <v>6146</v>
      </c>
      <c r="N68" s="88">
        <v>6131</v>
      </c>
      <c r="O68" s="88">
        <v>6116</v>
      </c>
      <c r="P68" s="88">
        <v>57355</v>
      </c>
      <c r="Q68" s="68">
        <v>100482</v>
      </c>
    </row>
    <row r="69" spans="1:17" s="17" customFormat="1" ht="38.25">
      <c r="A69" s="16"/>
      <c r="B69" s="76" t="s">
        <v>81</v>
      </c>
      <c r="C69" s="48" t="s">
        <v>98</v>
      </c>
      <c r="D69" s="48" t="s">
        <v>351</v>
      </c>
      <c r="E69" s="42" t="s">
        <v>352</v>
      </c>
      <c r="F69" s="65" t="s">
        <v>361</v>
      </c>
      <c r="G69" s="64">
        <v>163392</v>
      </c>
      <c r="H69" s="64">
        <v>163392</v>
      </c>
      <c r="I69" s="88">
        <v>33056</v>
      </c>
      <c r="J69" s="88">
        <v>32975</v>
      </c>
      <c r="K69" s="88">
        <v>32893</v>
      </c>
      <c r="L69" s="88">
        <v>32811</v>
      </c>
      <c r="M69" s="88">
        <v>32729</v>
      </c>
      <c r="N69" s="88">
        <v>0</v>
      </c>
      <c r="O69" s="88">
        <v>0</v>
      </c>
      <c r="P69" s="88">
        <v>0</v>
      </c>
      <c r="Q69" s="68">
        <v>164464</v>
      </c>
    </row>
    <row r="70" spans="1:17" s="17" customFormat="1" ht="38.25">
      <c r="A70" s="16"/>
      <c r="B70" s="76" t="s">
        <v>82</v>
      </c>
      <c r="C70" s="48" t="s">
        <v>98</v>
      </c>
      <c r="D70" s="48" t="s">
        <v>353</v>
      </c>
      <c r="E70" s="42" t="s">
        <v>354</v>
      </c>
      <c r="F70" s="65" t="s">
        <v>362</v>
      </c>
      <c r="G70" s="64">
        <v>101392</v>
      </c>
      <c r="H70" s="64">
        <v>30418</v>
      </c>
      <c r="I70" s="88">
        <v>1938</v>
      </c>
      <c r="J70" s="88">
        <v>5887</v>
      </c>
      <c r="K70" s="88">
        <v>5854</v>
      </c>
      <c r="L70" s="88">
        <v>5822</v>
      </c>
      <c r="M70" s="88">
        <v>5789</v>
      </c>
      <c r="N70" s="88">
        <v>5756</v>
      </c>
      <c r="O70" s="88">
        <v>5723</v>
      </c>
      <c r="P70" s="88">
        <v>65734</v>
      </c>
      <c r="Q70" s="68">
        <v>102503</v>
      </c>
    </row>
    <row r="71" spans="1:17" s="17" customFormat="1" ht="38.25">
      <c r="A71" s="16"/>
      <c r="B71" s="76" t="s">
        <v>83</v>
      </c>
      <c r="C71" s="48" t="s">
        <v>98</v>
      </c>
      <c r="D71" s="48" t="s">
        <v>355</v>
      </c>
      <c r="E71" s="42" t="s">
        <v>354</v>
      </c>
      <c r="F71" s="65" t="s">
        <v>362</v>
      </c>
      <c r="G71" s="64">
        <v>435260</v>
      </c>
      <c r="H71" s="64">
        <v>130578</v>
      </c>
      <c r="I71" s="88">
        <v>6003</v>
      </c>
      <c r="J71" s="88">
        <v>23687</v>
      </c>
      <c r="K71" s="88">
        <v>23630</v>
      </c>
      <c r="L71" s="88">
        <v>23574</v>
      </c>
      <c r="M71" s="88">
        <v>23517</v>
      </c>
      <c r="N71" s="88">
        <v>23461</v>
      </c>
      <c r="O71" s="88">
        <v>23403</v>
      </c>
      <c r="P71" s="88">
        <v>299058</v>
      </c>
      <c r="Q71" s="68">
        <v>446333</v>
      </c>
    </row>
    <row r="72" spans="1:17" s="17" customFormat="1" ht="38.25">
      <c r="A72" s="16"/>
      <c r="B72" s="76" t="s">
        <v>84</v>
      </c>
      <c r="C72" s="48" t="s">
        <v>98</v>
      </c>
      <c r="D72" s="48" t="s">
        <v>358</v>
      </c>
      <c r="E72" s="42" t="s">
        <v>347</v>
      </c>
      <c r="F72" s="65" t="s">
        <v>350</v>
      </c>
      <c r="G72" s="64">
        <v>816255</v>
      </c>
      <c r="H72" s="64">
        <v>244877</v>
      </c>
      <c r="I72" s="88">
        <v>504</v>
      </c>
      <c r="J72" s="88">
        <v>10674</v>
      </c>
      <c r="K72" s="88">
        <v>20793</v>
      </c>
      <c r="L72" s="88">
        <v>20725</v>
      </c>
      <c r="M72" s="88">
        <v>20656</v>
      </c>
      <c r="N72" s="88">
        <v>20588</v>
      </c>
      <c r="O72" s="88">
        <v>20520</v>
      </c>
      <c r="P72" s="88">
        <v>91492</v>
      </c>
      <c r="Q72" s="68">
        <v>205952</v>
      </c>
    </row>
    <row r="73" spans="1:17" s="17" customFormat="1" ht="38.25">
      <c r="A73" s="16"/>
      <c r="B73" s="76" t="s">
        <v>85</v>
      </c>
      <c r="C73" s="48" t="s">
        <v>98</v>
      </c>
      <c r="D73" s="48" t="s">
        <v>359</v>
      </c>
      <c r="E73" s="42" t="s">
        <v>347</v>
      </c>
      <c r="F73" s="65" t="s">
        <v>350</v>
      </c>
      <c r="G73" s="64">
        <v>400313</v>
      </c>
      <c r="H73" s="64">
        <v>120094</v>
      </c>
      <c r="I73" s="88">
        <v>1001</v>
      </c>
      <c r="J73" s="88">
        <v>12247</v>
      </c>
      <c r="K73" s="88">
        <v>23361</v>
      </c>
      <c r="L73" s="88">
        <v>23186</v>
      </c>
      <c r="M73" s="88">
        <v>23011</v>
      </c>
      <c r="N73" s="88">
        <v>22836</v>
      </c>
      <c r="O73" s="88">
        <v>22661</v>
      </c>
      <c r="P73" s="88">
        <v>308936</v>
      </c>
      <c r="Q73" s="68">
        <v>437239</v>
      </c>
    </row>
    <row r="74" spans="1:17" s="17" customFormat="1" ht="38.25">
      <c r="A74" s="16"/>
      <c r="B74" s="76" t="s">
        <v>86</v>
      </c>
      <c r="C74" s="48" t="s">
        <v>98</v>
      </c>
      <c r="D74" s="48" t="s">
        <v>360</v>
      </c>
      <c r="E74" s="42" t="s">
        <v>347</v>
      </c>
      <c r="F74" s="65" t="s">
        <v>363</v>
      </c>
      <c r="G74" s="64">
        <v>201692</v>
      </c>
      <c r="H74" s="64">
        <v>46342</v>
      </c>
      <c r="I74" s="88">
        <v>2041</v>
      </c>
      <c r="J74" s="88">
        <v>24971</v>
      </c>
      <c r="K74" s="88">
        <v>47635</v>
      </c>
      <c r="L74" s="88">
        <v>47278</v>
      </c>
      <c r="M74" s="88">
        <v>46921</v>
      </c>
      <c r="N74" s="88">
        <v>46565</v>
      </c>
      <c r="O74" s="88">
        <v>46209</v>
      </c>
      <c r="P74" s="88">
        <v>629928</v>
      </c>
      <c r="Q74" s="68">
        <v>891548</v>
      </c>
    </row>
    <row r="75" spans="1:17" s="17" customFormat="1" ht="38.25">
      <c r="A75" s="16"/>
      <c r="B75" s="76" t="s">
        <v>87</v>
      </c>
      <c r="C75" s="48" t="s">
        <v>98</v>
      </c>
      <c r="D75" s="48" t="s">
        <v>250</v>
      </c>
      <c r="E75" s="42" t="s">
        <v>150</v>
      </c>
      <c r="F75" s="65" t="s">
        <v>151</v>
      </c>
      <c r="G75" s="64">
        <v>243445</v>
      </c>
      <c r="H75" s="64">
        <v>174660</v>
      </c>
      <c r="I75" s="88">
        <v>10277</v>
      </c>
      <c r="J75" s="88">
        <v>10252</v>
      </c>
      <c r="K75" s="88">
        <v>10227</v>
      </c>
      <c r="L75" s="88">
        <v>10203</v>
      </c>
      <c r="M75" s="88">
        <v>10178</v>
      </c>
      <c r="N75" s="88">
        <v>10154</v>
      </c>
      <c r="O75" s="88">
        <v>10129</v>
      </c>
      <c r="P75" s="88">
        <v>108360</v>
      </c>
      <c r="Q75" s="68">
        <v>179780</v>
      </c>
    </row>
    <row r="76" spans="1:17" s="17" customFormat="1" ht="25.5">
      <c r="A76" s="16"/>
      <c r="B76" s="76" t="s">
        <v>88</v>
      </c>
      <c r="C76" s="48" t="s">
        <v>98</v>
      </c>
      <c r="D76" s="48" t="s">
        <v>210</v>
      </c>
      <c r="E76" s="42" t="s">
        <v>251</v>
      </c>
      <c r="F76" s="65" t="s">
        <v>252</v>
      </c>
      <c r="G76" s="64">
        <v>52030</v>
      </c>
      <c r="H76" s="64">
        <v>14872</v>
      </c>
      <c r="I76" s="88">
        <v>7473</v>
      </c>
      <c r="J76" s="88">
        <v>7455</v>
      </c>
      <c r="K76" s="88">
        <v>0</v>
      </c>
      <c r="L76" s="88">
        <v>0</v>
      </c>
      <c r="M76" s="88">
        <v>0</v>
      </c>
      <c r="N76" s="88">
        <v>0</v>
      </c>
      <c r="O76" s="88">
        <v>0</v>
      </c>
      <c r="P76" s="88">
        <v>0</v>
      </c>
      <c r="Q76" s="68">
        <v>14928</v>
      </c>
    </row>
    <row r="77" spans="1:17" s="17" customFormat="1" ht="25.5">
      <c r="A77" s="16"/>
      <c r="B77" s="76" t="s">
        <v>89</v>
      </c>
      <c r="C77" s="48" t="s">
        <v>98</v>
      </c>
      <c r="D77" s="48" t="s">
        <v>253</v>
      </c>
      <c r="E77" s="42" t="s">
        <v>254</v>
      </c>
      <c r="F77" s="65" t="s">
        <v>212</v>
      </c>
      <c r="G77" s="64">
        <v>12000</v>
      </c>
      <c r="H77" s="64">
        <v>1894</v>
      </c>
      <c r="I77" s="88">
        <v>1894</v>
      </c>
      <c r="J77" s="88">
        <v>0</v>
      </c>
      <c r="K77" s="88">
        <v>0</v>
      </c>
      <c r="L77" s="88">
        <v>0</v>
      </c>
      <c r="M77" s="88">
        <v>0</v>
      </c>
      <c r="N77" s="88">
        <v>0</v>
      </c>
      <c r="O77" s="88">
        <v>0</v>
      </c>
      <c r="P77" s="88">
        <v>0</v>
      </c>
      <c r="Q77" s="68">
        <v>1894</v>
      </c>
    </row>
    <row r="78" spans="1:17" s="17" customFormat="1" ht="25.5">
      <c r="A78" s="16"/>
      <c r="B78" s="76" t="s">
        <v>90</v>
      </c>
      <c r="C78" s="48" t="s">
        <v>98</v>
      </c>
      <c r="D78" s="48" t="s">
        <v>255</v>
      </c>
      <c r="E78" s="42" t="s">
        <v>256</v>
      </c>
      <c r="F78" s="65" t="s">
        <v>257</v>
      </c>
      <c r="G78" s="64">
        <v>45823</v>
      </c>
      <c r="H78" s="64">
        <v>8490</v>
      </c>
      <c r="I78" s="88">
        <v>6810</v>
      </c>
      <c r="J78" s="88">
        <v>1702</v>
      </c>
      <c r="K78" s="88">
        <v>0</v>
      </c>
      <c r="L78" s="88">
        <v>0</v>
      </c>
      <c r="M78" s="88">
        <v>0</v>
      </c>
      <c r="N78" s="88">
        <v>0</v>
      </c>
      <c r="O78" s="88">
        <v>0</v>
      </c>
      <c r="P78" s="88">
        <v>0</v>
      </c>
      <c r="Q78" s="68">
        <v>8512</v>
      </c>
    </row>
    <row r="79" spans="1:17" s="17" customFormat="1" ht="25.5">
      <c r="A79" s="16"/>
      <c r="B79" s="76" t="s">
        <v>91</v>
      </c>
      <c r="C79" s="48" t="s">
        <v>98</v>
      </c>
      <c r="D79" s="48" t="s">
        <v>259</v>
      </c>
      <c r="E79" s="42" t="s">
        <v>121</v>
      </c>
      <c r="F79" s="65" t="s">
        <v>155</v>
      </c>
      <c r="G79" s="64">
        <v>77468</v>
      </c>
      <c r="H79" s="64">
        <v>39928</v>
      </c>
      <c r="I79" s="88">
        <v>5439</v>
      </c>
      <c r="J79" s="88">
        <v>5424</v>
      </c>
      <c r="K79" s="88">
        <v>5394</v>
      </c>
      <c r="L79" s="88">
        <v>5364</v>
      </c>
      <c r="M79" s="88">
        <v>5334</v>
      </c>
      <c r="N79" s="88">
        <v>5304</v>
      </c>
      <c r="O79" s="88">
        <v>5274</v>
      </c>
      <c r="P79" s="88">
        <v>4038</v>
      </c>
      <c r="Q79" s="68">
        <v>41571</v>
      </c>
    </row>
    <row r="80" spans="1:17" s="17" customFormat="1" ht="51">
      <c r="A80" s="16"/>
      <c r="B80" s="76" t="s">
        <v>92</v>
      </c>
      <c r="C80" s="48" t="s">
        <v>98</v>
      </c>
      <c r="D80" s="48" t="s">
        <v>289</v>
      </c>
      <c r="E80" s="42" t="s">
        <v>287</v>
      </c>
      <c r="F80" s="65" t="s">
        <v>286</v>
      </c>
      <c r="G80" s="64">
        <v>99452</v>
      </c>
      <c r="H80" s="64">
        <v>99452</v>
      </c>
      <c r="I80" s="88">
        <v>12292</v>
      </c>
      <c r="J80" s="88">
        <v>12273</v>
      </c>
      <c r="K80" s="88">
        <v>12243</v>
      </c>
      <c r="L80" s="88">
        <v>12212</v>
      </c>
      <c r="M80" s="88">
        <v>12181</v>
      </c>
      <c r="N80" s="88">
        <v>12151</v>
      </c>
      <c r="O80" s="88">
        <v>12121</v>
      </c>
      <c r="P80" s="88">
        <v>15107</v>
      </c>
      <c r="Q80" s="68">
        <v>100580</v>
      </c>
    </row>
    <row r="81" spans="1:17" s="17" customFormat="1" ht="38.25">
      <c r="A81" s="16"/>
      <c r="B81" s="76" t="s">
        <v>93</v>
      </c>
      <c r="C81" s="48" t="s">
        <v>98</v>
      </c>
      <c r="D81" s="48" t="s">
        <v>288</v>
      </c>
      <c r="E81" s="42" t="s">
        <v>287</v>
      </c>
      <c r="F81" s="65" t="s">
        <v>286</v>
      </c>
      <c r="G81" s="64">
        <v>235790</v>
      </c>
      <c r="H81" s="64">
        <v>235790</v>
      </c>
      <c r="I81" s="88">
        <f>28844+208189</f>
        <v>237033</v>
      </c>
      <c r="J81" s="88">
        <v>28804</v>
      </c>
      <c r="K81" s="88">
        <v>28732</v>
      </c>
      <c r="L81" s="88">
        <v>28659</v>
      </c>
      <c r="M81" s="88">
        <v>5401</v>
      </c>
      <c r="N81" s="88">
        <v>0</v>
      </c>
      <c r="O81" s="88">
        <v>0</v>
      </c>
      <c r="P81" s="88">
        <v>0</v>
      </c>
      <c r="Q81" s="68">
        <v>120440</v>
      </c>
    </row>
    <row r="82" spans="1:17" s="17" customFormat="1" ht="25.5">
      <c r="A82" s="16"/>
      <c r="B82" s="76" t="s">
        <v>94</v>
      </c>
      <c r="C82" s="48" t="s">
        <v>98</v>
      </c>
      <c r="D82" s="48" t="s">
        <v>285</v>
      </c>
      <c r="E82" s="42" t="s">
        <v>284</v>
      </c>
      <c r="F82" s="65" t="s">
        <v>283</v>
      </c>
      <c r="G82" s="64">
        <v>364845</v>
      </c>
      <c r="H82" s="64">
        <v>333734</v>
      </c>
      <c r="I82" s="88">
        <v>5860</v>
      </c>
      <c r="J82" s="88">
        <v>21096</v>
      </c>
      <c r="K82" s="88">
        <v>21048</v>
      </c>
      <c r="L82" s="88">
        <v>20994</v>
      </c>
      <c r="M82" s="88">
        <v>20943</v>
      </c>
      <c r="N82" s="88">
        <v>20892</v>
      </c>
      <c r="O82" s="88">
        <v>20841</v>
      </c>
      <c r="P82" s="88">
        <v>209953</v>
      </c>
      <c r="Q82" s="68">
        <v>341627</v>
      </c>
    </row>
    <row r="83" spans="1:17" s="17" customFormat="1" ht="25.5">
      <c r="A83" s="16"/>
      <c r="B83" s="76" t="s">
        <v>95</v>
      </c>
      <c r="C83" s="48" t="s">
        <v>98</v>
      </c>
      <c r="D83" s="48" t="s">
        <v>290</v>
      </c>
      <c r="E83" s="42" t="s">
        <v>254</v>
      </c>
      <c r="F83" s="65" t="s">
        <v>212</v>
      </c>
      <c r="G83" s="64">
        <v>12000</v>
      </c>
      <c r="H83" s="64">
        <v>1894</v>
      </c>
      <c r="I83" s="88">
        <v>2010</v>
      </c>
      <c r="J83" s="88">
        <v>0</v>
      </c>
      <c r="K83" s="88">
        <v>0</v>
      </c>
      <c r="L83" s="88">
        <v>0</v>
      </c>
      <c r="M83" s="88">
        <v>0</v>
      </c>
      <c r="N83" s="88">
        <v>0</v>
      </c>
      <c r="O83" s="88">
        <v>0</v>
      </c>
      <c r="P83" s="88">
        <v>0</v>
      </c>
      <c r="Q83" s="68">
        <v>2010</v>
      </c>
    </row>
    <row r="84" spans="1:17" s="17" customFormat="1" ht="25.5">
      <c r="A84" s="16"/>
      <c r="B84" s="76" t="s">
        <v>96</v>
      </c>
      <c r="C84" s="48" t="s">
        <v>98</v>
      </c>
      <c r="D84" s="48" t="s">
        <v>255</v>
      </c>
      <c r="E84" s="42" t="s">
        <v>258</v>
      </c>
      <c r="F84" s="65" t="s">
        <v>115</v>
      </c>
      <c r="G84" s="64">
        <v>30000</v>
      </c>
      <c r="H84" s="64">
        <v>20772</v>
      </c>
      <c r="I84" s="88">
        <v>4665</v>
      </c>
      <c r="J84" s="88">
        <v>4654</v>
      </c>
      <c r="K84" s="88">
        <v>4645</v>
      </c>
      <c r="L84" s="88">
        <v>4631</v>
      </c>
      <c r="M84" s="88">
        <v>2261</v>
      </c>
      <c r="N84" s="88">
        <v>0</v>
      </c>
      <c r="O84" s="88">
        <v>0</v>
      </c>
      <c r="P84" s="88">
        <v>0</v>
      </c>
      <c r="Q84" s="68">
        <v>20856</v>
      </c>
    </row>
    <row r="85" spans="1:17" s="17" customFormat="1" ht="38.25">
      <c r="A85" s="16"/>
      <c r="B85" s="76" t="s">
        <v>97</v>
      </c>
      <c r="C85" s="48" t="s">
        <v>98</v>
      </c>
      <c r="D85" s="48" t="s">
        <v>349</v>
      </c>
      <c r="E85" s="42" t="s">
        <v>347</v>
      </c>
      <c r="F85" s="65" t="s">
        <v>350</v>
      </c>
      <c r="G85" s="64">
        <v>451819</v>
      </c>
      <c r="H85" s="42" t="s">
        <v>366</v>
      </c>
      <c r="I85" s="88">
        <v>2500</v>
      </c>
      <c r="J85" s="88">
        <v>15092</v>
      </c>
      <c r="K85" s="88">
        <v>27408</v>
      </c>
      <c r="L85" s="88">
        <v>27255</v>
      </c>
      <c r="M85" s="88">
        <v>27105</v>
      </c>
      <c r="N85" s="88">
        <v>26948</v>
      </c>
      <c r="O85" s="88">
        <v>26791</v>
      </c>
      <c r="P85" s="88">
        <v>328186</v>
      </c>
      <c r="Q85" s="68">
        <v>481285</v>
      </c>
    </row>
    <row r="86" spans="1:17" s="17" customFormat="1" ht="51">
      <c r="A86" s="16"/>
      <c r="B86" s="76" t="s">
        <v>292</v>
      </c>
      <c r="C86" s="48" t="s">
        <v>98</v>
      </c>
      <c r="D86" s="77" t="s">
        <v>308</v>
      </c>
      <c r="E86" s="42" t="s">
        <v>324</v>
      </c>
      <c r="F86" s="63" t="s">
        <v>337</v>
      </c>
      <c r="G86" s="78">
        <v>600012</v>
      </c>
      <c r="H86" s="78">
        <v>196531</v>
      </c>
      <c r="I86" s="88">
        <v>41865</v>
      </c>
      <c r="J86" s="88">
        <v>41760</v>
      </c>
      <c r="K86" s="88">
        <v>41656</v>
      </c>
      <c r="L86" s="88">
        <v>41550</v>
      </c>
      <c r="M86" s="88">
        <v>31299</v>
      </c>
      <c r="N86" s="88">
        <v>0</v>
      </c>
      <c r="O86" s="88">
        <v>0</v>
      </c>
      <c r="P86" s="88">
        <v>0</v>
      </c>
      <c r="Q86" s="68">
        <v>198130</v>
      </c>
    </row>
    <row r="87" spans="1:17" s="17" customFormat="1" ht="76.5">
      <c r="A87" s="16"/>
      <c r="B87" s="76" t="s">
        <v>293</v>
      </c>
      <c r="C87" s="48" t="s">
        <v>98</v>
      </c>
      <c r="D87" s="48" t="s">
        <v>309</v>
      </c>
      <c r="E87" s="42" t="s">
        <v>187</v>
      </c>
      <c r="F87" s="65" t="s">
        <v>338</v>
      </c>
      <c r="G87" s="64">
        <v>526463</v>
      </c>
      <c r="H87" s="64">
        <v>203065</v>
      </c>
      <c r="I87" s="88">
        <v>35816</v>
      </c>
      <c r="J87" s="88">
        <v>35727</v>
      </c>
      <c r="K87" s="88">
        <v>35638</v>
      </c>
      <c r="L87" s="88">
        <v>35548</v>
      </c>
      <c r="M87" s="88">
        <v>35458</v>
      </c>
      <c r="N87" s="88">
        <v>23003</v>
      </c>
      <c r="O87" s="88">
        <v>0</v>
      </c>
      <c r="P87" s="88">
        <v>0</v>
      </c>
      <c r="Q87" s="68">
        <v>201190</v>
      </c>
    </row>
    <row r="88" spans="1:17" s="17" customFormat="1" ht="63.75">
      <c r="A88" s="16"/>
      <c r="B88" s="76" t="s">
        <v>294</v>
      </c>
      <c r="C88" s="48" t="s">
        <v>98</v>
      </c>
      <c r="D88" s="48" t="s">
        <v>310</v>
      </c>
      <c r="E88" s="42" t="s">
        <v>325</v>
      </c>
      <c r="F88" s="65" t="s">
        <v>339</v>
      </c>
      <c r="G88" s="64">
        <v>749853</v>
      </c>
      <c r="H88" s="64">
        <v>343184</v>
      </c>
      <c r="I88" s="88">
        <v>51692</v>
      </c>
      <c r="J88" s="88">
        <v>51563</v>
      </c>
      <c r="K88" s="88">
        <v>51436</v>
      </c>
      <c r="L88" s="88">
        <v>51305</v>
      </c>
      <c r="M88" s="88">
        <v>51174</v>
      </c>
      <c r="N88" s="88">
        <v>51039</v>
      </c>
      <c r="O88" s="88">
        <v>41293</v>
      </c>
      <c r="P88" s="88">
        <v>0</v>
      </c>
      <c r="Q88" s="68">
        <v>349502</v>
      </c>
    </row>
    <row r="89" spans="1:17" s="17" customFormat="1" ht="25.5">
      <c r="A89" s="16"/>
      <c r="B89" s="76" t="s">
        <v>295</v>
      </c>
      <c r="C89" s="48" t="s">
        <v>98</v>
      </c>
      <c r="D89" s="48" t="s">
        <v>311</v>
      </c>
      <c r="E89" s="42" t="s">
        <v>325</v>
      </c>
      <c r="F89" s="65" t="s">
        <v>339</v>
      </c>
      <c r="G89" s="64">
        <v>1158081</v>
      </c>
      <c r="H89" s="64">
        <v>343764</v>
      </c>
      <c r="I89" s="88">
        <v>51779</v>
      </c>
      <c r="J89" s="88">
        <v>51650</v>
      </c>
      <c r="K89" s="88">
        <v>51523</v>
      </c>
      <c r="L89" s="88">
        <v>51392</v>
      </c>
      <c r="M89" s="88">
        <v>51261</v>
      </c>
      <c r="N89" s="88">
        <v>51126</v>
      </c>
      <c r="O89" s="88">
        <v>41164</v>
      </c>
      <c r="P89" s="88">
        <v>0</v>
      </c>
      <c r="Q89" s="68">
        <v>349895</v>
      </c>
    </row>
    <row r="90" spans="1:17" s="17" customFormat="1" ht="38.25">
      <c r="A90" s="16"/>
      <c r="B90" s="76" t="s">
        <v>296</v>
      </c>
      <c r="C90" s="48" t="s">
        <v>98</v>
      </c>
      <c r="D90" s="48" t="s">
        <v>312</v>
      </c>
      <c r="E90" s="42" t="s">
        <v>326</v>
      </c>
      <c r="F90" s="65" t="s">
        <v>340</v>
      </c>
      <c r="G90" s="64">
        <v>285533</v>
      </c>
      <c r="H90" s="64">
        <v>130529</v>
      </c>
      <c r="I90" s="88">
        <v>18328</v>
      </c>
      <c r="J90" s="88">
        <v>18282</v>
      </c>
      <c r="K90" s="88">
        <v>18237</v>
      </c>
      <c r="L90" s="88">
        <v>18191</v>
      </c>
      <c r="M90" s="88">
        <v>18145</v>
      </c>
      <c r="N90" s="88">
        <v>18095</v>
      </c>
      <c r="O90" s="88">
        <v>23717</v>
      </c>
      <c r="P90" s="88">
        <v>0</v>
      </c>
      <c r="Q90" s="68">
        <v>132995</v>
      </c>
    </row>
    <row r="91" spans="1:17" s="17" customFormat="1" ht="51">
      <c r="A91" s="16"/>
      <c r="B91" s="76" t="s">
        <v>297</v>
      </c>
      <c r="C91" s="48" t="s">
        <v>98</v>
      </c>
      <c r="D91" s="48" t="s">
        <v>313</v>
      </c>
      <c r="E91" s="42" t="s">
        <v>327</v>
      </c>
      <c r="F91" s="65" t="s">
        <v>341</v>
      </c>
      <c r="G91" s="64">
        <v>878000</v>
      </c>
      <c r="H91" s="64">
        <v>471984</v>
      </c>
      <c r="I91" s="88">
        <v>36982</v>
      </c>
      <c r="J91" s="88">
        <v>36891</v>
      </c>
      <c r="K91" s="88">
        <v>36803</v>
      </c>
      <c r="L91" s="88">
        <v>36710</v>
      </c>
      <c r="M91" s="88">
        <v>36620</v>
      </c>
      <c r="N91" s="88">
        <v>36535</v>
      </c>
      <c r="O91" s="88">
        <v>36450</v>
      </c>
      <c r="P91" s="88">
        <v>217603</v>
      </c>
      <c r="Q91" s="68">
        <v>474594</v>
      </c>
    </row>
    <row r="92" spans="1:17" s="17" customFormat="1" ht="51">
      <c r="A92" s="16"/>
      <c r="B92" s="76" t="s">
        <v>298</v>
      </c>
      <c r="C92" s="48" t="s">
        <v>98</v>
      </c>
      <c r="D92" s="48" t="s">
        <v>314</v>
      </c>
      <c r="E92" s="42" t="s">
        <v>328</v>
      </c>
      <c r="F92" s="65" t="s">
        <v>176</v>
      </c>
      <c r="G92" s="64">
        <v>202588</v>
      </c>
      <c r="H92" s="64">
        <v>51454</v>
      </c>
      <c r="I92" s="88">
        <v>15956</v>
      </c>
      <c r="J92" s="88">
        <v>15916</v>
      </c>
      <c r="K92" s="88">
        <v>15876</v>
      </c>
      <c r="L92" s="88">
        <v>3965</v>
      </c>
      <c r="M92" s="88">
        <v>0</v>
      </c>
      <c r="N92" s="88">
        <v>0</v>
      </c>
      <c r="O92" s="88">
        <v>0</v>
      </c>
      <c r="P92" s="88">
        <v>0</v>
      </c>
      <c r="Q92" s="68">
        <v>51713</v>
      </c>
    </row>
    <row r="93" spans="1:17" s="17" customFormat="1" ht="25.5">
      <c r="A93" s="16"/>
      <c r="B93" s="76" t="s">
        <v>299</v>
      </c>
      <c r="C93" s="48" t="s">
        <v>98</v>
      </c>
      <c r="D93" s="48" t="s">
        <v>315</v>
      </c>
      <c r="E93" s="42" t="s">
        <v>329</v>
      </c>
      <c r="F93" s="65" t="s">
        <v>342</v>
      </c>
      <c r="G93" s="64">
        <v>341402</v>
      </c>
      <c r="H93" s="64">
        <v>253959</v>
      </c>
      <c r="I93" s="88">
        <v>19888</v>
      </c>
      <c r="J93" s="88">
        <v>19839</v>
      </c>
      <c r="K93" s="88">
        <v>19792</v>
      </c>
      <c r="L93" s="88">
        <v>19742</v>
      </c>
      <c r="M93" s="88">
        <v>19697</v>
      </c>
      <c r="N93" s="88">
        <v>19657</v>
      </c>
      <c r="O93" s="88">
        <v>19617</v>
      </c>
      <c r="P93" s="88">
        <v>142873</v>
      </c>
      <c r="Q93" s="68">
        <v>281105</v>
      </c>
    </row>
    <row r="94" spans="1:17" s="17" customFormat="1" ht="38.25">
      <c r="A94" s="16"/>
      <c r="B94" s="76" t="s">
        <v>300</v>
      </c>
      <c r="C94" s="48" t="s">
        <v>98</v>
      </c>
      <c r="D94" s="48" t="s">
        <v>316</v>
      </c>
      <c r="E94" s="42" t="s">
        <v>329</v>
      </c>
      <c r="F94" s="65" t="s">
        <v>343</v>
      </c>
      <c r="G94" s="64">
        <v>631855</v>
      </c>
      <c r="H94" s="64">
        <v>147294</v>
      </c>
      <c r="I94" s="88">
        <v>9722</v>
      </c>
      <c r="J94" s="88">
        <v>9698</v>
      </c>
      <c r="K94" s="88">
        <v>9675</v>
      </c>
      <c r="L94" s="88">
        <v>9651</v>
      </c>
      <c r="M94" s="88">
        <v>9631</v>
      </c>
      <c r="N94" s="88">
        <v>9616</v>
      </c>
      <c r="O94" s="88">
        <v>9601</v>
      </c>
      <c r="P94" s="88">
        <v>72877</v>
      </c>
      <c r="Q94" s="68">
        <v>140471</v>
      </c>
    </row>
    <row r="95" spans="1:17" s="17" customFormat="1" ht="38.25">
      <c r="A95" s="16"/>
      <c r="B95" s="76" t="s">
        <v>301</v>
      </c>
      <c r="C95" s="48" t="s">
        <v>98</v>
      </c>
      <c r="D95" s="48" t="s">
        <v>317</v>
      </c>
      <c r="E95" s="42" t="s">
        <v>330</v>
      </c>
      <c r="F95" s="65" t="s">
        <v>173</v>
      </c>
      <c r="G95" s="64">
        <v>284293</v>
      </c>
      <c r="H95" s="64">
        <v>172431</v>
      </c>
      <c r="I95" s="88">
        <v>11381</v>
      </c>
      <c r="J95" s="88">
        <v>11353</v>
      </c>
      <c r="K95" s="88">
        <v>11326</v>
      </c>
      <c r="L95" s="88">
        <v>11298</v>
      </c>
      <c r="M95" s="88">
        <v>11273</v>
      </c>
      <c r="N95" s="88">
        <v>11253</v>
      </c>
      <c r="O95" s="88">
        <v>11233</v>
      </c>
      <c r="P95" s="88">
        <v>25393</v>
      </c>
      <c r="Q95" s="68">
        <v>104510</v>
      </c>
    </row>
    <row r="96" spans="1:17" s="17" customFormat="1" ht="38.25">
      <c r="A96" s="16"/>
      <c r="B96" s="76" t="s">
        <v>302</v>
      </c>
      <c r="C96" s="48" t="s">
        <v>98</v>
      </c>
      <c r="D96" s="48" t="s">
        <v>318</v>
      </c>
      <c r="E96" s="42" t="s">
        <v>331</v>
      </c>
      <c r="F96" s="65" t="s">
        <v>185</v>
      </c>
      <c r="G96" s="64">
        <v>155383</v>
      </c>
      <c r="H96" s="64">
        <v>131455</v>
      </c>
      <c r="I96" s="88">
        <v>8178</v>
      </c>
      <c r="J96" s="88">
        <v>8158</v>
      </c>
      <c r="K96" s="88">
        <v>8139</v>
      </c>
      <c r="L96" s="88">
        <v>8118</v>
      </c>
      <c r="M96" s="88">
        <v>8101</v>
      </c>
      <c r="N96" s="88">
        <v>8086</v>
      </c>
      <c r="O96" s="88">
        <v>8071</v>
      </c>
      <c r="P96" s="88">
        <v>113109</v>
      </c>
      <c r="Q96" s="68">
        <v>169960</v>
      </c>
    </row>
    <row r="97" spans="1:17" s="17" customFormat="1" ht="25.5">
      <c r="A97" s="16"/>
      <c r="B97" s="76" t="s">
        <v>303</v>
      </c>
      <c r="C97" s="48" t="s">
        <v>98</v>
      </c>
      <c r="D97" s="48" t="s">
        <v>356</v>
      </c>
      <c r="E97" s="42" t="s">
        <v>357</v>
      </c>
      <c r="F97" s="65" t="s">
        <v>364</v>
      </c>
      <c r="G97" s="64">
        <v>124130</v>
      </c>
      <c r="H97" s="64">
        <v>37239</v>
      </c>
      <c r="I97" s="88">
        <v>9534</v>
      </c>
      <c r="J97" s="88">
        <v>9489</v>
      </c>
      <c r="K97" s="88">
        <v>9444</v>
      </c>
      <c r="L97" s="88">
        <v>9399</v>
      </c>
      <c r="M97" s="88">
        <v>9354</v>
      </c>
      <c r="N97" s="88">
        <v>9309</v>
      </c>
      <c r="O97" s="88">
        <v>9265</v>
      </c>
      <c r="P97" s="88">
        <v>122787</v>
      </c>
      <c r="Q97" s="68">
        <v>188581</v>
      </c>
    </row>
    <row r="98" spans="1:17" s="17" customFormat="1" ht="51">
      <c r="A98" s="16"/>
      <c r="B98" s="76" t="s">
        <v>304</v>
      </c>
      <c r="C98" s="48" t="s">
        <v>98</v>
      </c>
      <c r="D98" s="48" t="s">
        <v>319</v>
      </c>
      <c r="E98" s="42" t="s">
        <v>332</v>
      </c>
      <c r="F98" s="65" t="s">
        <v>158</v>
      </c>
      <c r="G98" s="64">
        <v>272345</v>
      </c>
      <c r="H98" s="64">
        <v>191990</v>
      </c>
      <c r="I98" s="88">
        <v>43534</v>
      </c>
      <c r="J98" s="88">
        <v>19216</v>
      </c>
      <c r="K98" s="88">
        <v>19169</v>
      </c>
      <c r="L98" s="88">
        <v>19120</v>
      </c>
      <c r="M98" s="88">
        <v>19075</v>
      </c>
      <c r="N98" s="88">
        <v>19035</v>
      </c>
      <c r="O98" s="88">
        <v>18995</v>
      </c>
      <c r="P98" s="88">
        <v>60612</v>
      </c>
      <c r="Q98" s="68">
        <v>194485</v>
      </c>
    </row>
    <row r="99" spans="1:17" s="17" customFormat="1" ht="38.25">
      <c r="A99" s="16"/>
      <c r="B99" s="76" t="s">
        <v>305</v>
      </c>
      <c r="C99" s="48" t="s">
        <v>98</v>
      </c>
      <c r="D99" s="48" t="s">
        <v>320</v>
      </c>
      <c r="E99" s="42" t="s">
        <v>333</v>
      </c>
      <c r="F99" s="65" t="s">
        <v>344</v>
      </c>
      <c r="G99" s="64">
        <v>800000</v>
      </c>
      <c r="H99" s="64">
        <v>194349</v>
      </c>
      <c r="I99" s="88">
        <v>26127</v>
      </c>
      <c r="J99" s="88">
        <v>26082</v>
      </c>
      <c r="K99" s="88">
        <v>26042</v>
      </c>
      <c r="L99" s="88">
        <v>26007</v>
      </c>
      <c r="M99" s="88">
        <v>25977</v>
      </c>
      <c r="N99" s="88">
        <v>25950</v>
      </c>
      <c r="O99" s="88">
        <v>25927</v>
      </c>
      <c r="P99" s="88">
        <v>61009</v>
      </c>
      <c r="Q99" s="68">
        <v>243121</v>
      </c>
    </row>
    <row r="100" spans="1:17" s="17" customFormat="1" ht="51">
      <c r="A100" s="16"/>
      <c r="B100" s="76" t="s">
        <v>306</v>
      </c>
      <c r="C100" s="48" t="s">
        <v>98</v>
      </c>
      <c r="D100" s="48" t="s">
        <v>321</v>
      </c>
      <c r="E100" s="42" t="s">
        <v>334</v>
      </c>
      <c r="F100" s="65" t="s">
        <v>176</v>
      </c>
      <c r="G100" s="64">
        <v>28000</v>
      </c>
      <c r="H100" s="64">
        <v>2145</v>
      </c>
      <c r="I100" s="88">
        <v>665</v>
      </c>
      <c r="J100" s="88">
        <v>660</v>
      </c>
      <c r="K100" s="88">
        <v>655</v>
      </c>
      <c r="L100" s="88">
        <v>650</v>
      </c>
      <c r="M100" s="88">
        <v>0</v>
      </c>
      <c r="N100" s="88">
        <v>0</v>
      </c>
      <c r="O100" s="88">
        <v>0</v>
      </c>
      <c r="P100" s="88">
        <v>0</v>
      </c>
      <c r="Q100" s="68">
        <v>2630</v>
      </c>
    </row>
    <row r="101" spans="1:17" s="17" customFormat="1" ht="25.5">
      <c r="A101" s="16"/>
      <c r="B101" s="76" t="s">
        <v>307</v>
      </c>
      <c r="C101" s="48" t="s">
        <v>98</v>
      </c>
      <c r="D101" s="48" t="s">
        <v>322</v>
      </c>
      <c r="E101" s="42" t="s">
        <v>335</v>
      </c>
      <c r="F101" s="65" t="s">
        <v>283</v>
      </c>
      <c r="G101" s="64">
        <v>179465</v>
      </c>
      <c r="H101" s="64">
        <v>174825</v>
      </c>
      <c r="I101" s="88">
        <v>310</v>
      </c>
      <c r="J101" s="88">
        <v>3513</v>
      </c>
      <c r="K101" s="88">
        <v>7100</v>
      </c>
      <c r="L101" s="88">
        <v>7083</v>
      </c>
      <c r="M101" s="88">
        <v>7066</v>
      </c>
      <c r="N101" s="88">
        <v>7049</v>
      </c>
      <c r="O101" s="88">
        <v>7032</v>
      </c>
      <c r="P101" s="88">
        <v>87849</v>
      </c>
      <c r="Q101" s="68">
        <v>127002</v>
      </c>
    </row>
    <row r="102" spans="1:17" s="17" customFormat="1" ht="63.75">
      <c r="A102" s="16"/>
      <c r="B102" s="76" t="s">
        <v>348</v>
      </c>
      <c r="C102" s="48" t="s">
        <v>98</v>
      </c>
      <c r="D102" s="48" t="s">
        <v>323</v>
      </c>
      <c r="E102" s="42" t="s">
        <v>335</v>
      </c>
      <c r="F102" s="65" t="s">
        <v>283</v>
      </c>
      <c r="G102" s="64">
        <v>337066</v>
      </c>
      <c r="H102" s="64">
        <v>238869</v>
      </c>
      <c r="I102" s="88">
        <v>17971</v>
      </c>
      <c r="J102" s="88">
        <v>17923</v>
      </c>
      <c r="K102" s="88">
        <v>17874</v>
      </c>
      <c r="L102" s="88">
        <v>17829</v>
      </c>
      <c r="M102" s="88">
        <v>17789</v>
      </c>
      <c r="N102" s="88">
        <v>17754</v>
      </c>
      <c r="O102" s="88">
        <v>17719</v>
      </c>
      <c r="P102" s="88">
        <v>264393</v>
      </c>
      <c r="Q102" s="68">
        <v>389252</v>
      </c>
    </row>
    <row r="103" spans="1:17" s="17" customFormat="1" ht="12.75">
      <c r="A103" s="16"/>
      <c r="B103" s="74"/>
      <c r="C103" s="104" t="s">
        <v>345</v>
      </c>
      <c r="D103" s="104"/>
      <c r="E103" s="104"/>
      <c r="F103" s="104"/>
      <c r="G103" s="104"/>
      <c r="H103" s="105"/>
      <c r="I103" s="75">
        <f aca="true" t="shared" si="0" ref="I103:O103">SUM(I11:I85)</f>
        <v>1488205</v>
      </c>
      <c r="J103" s="75">
        <f t="shared" si="0"/>
        <v>907889</v>
      </c>
      <c r="K103" s="75">
        <f t="shared" si="0"/>
        <v>938685</v>
      </c>
      <c r="L103" s="75">
        <f t="shared" si="0"/>
        <v>901114</v>
      </c>
      <c r="M103" s="75">
        <f t="shared" si="0"/>
        <v>847631</v>
      </c>
      <c r="N103" s="75">
        <f t="shared" si="0"/>
        <v>780978</v>
      </c>
      <c r="O103" s="75">
        <f t="shared" si="0"/>
        <v>698082</v>
      </c>
      <c r="P103" s="75">
        <f>SUM(P11:P85)-574839</f>
        <v>5838112</v>
      </c>
      <c r="Q103" s="75">
        <f>SUM(Q11:Q85)</f>
        <v>12432165</v>
      </c>
    </row>
    <row r="104" spans="1:17" s="17" customFormat="1" ht="12.75">
      <c r="A104" s="16"/>
      <c r="B104" s="67"/>
      <c r="C104" s="102" t="s">
        <v>346</v>
      </c>
      <c r="D104" s="102"/>
      <c r="E104" s="102"/>
      <c r="F104" s="102"/>
      <c r="G104" s="102"/>
      <c r="H104" s="103"/>
      <c r="I104" s="72">
        <f aca="true" t="shared" si="1" ref="I104:Q104">SUM(I86:I102)</f>
        <v>399728</v>
      </c>
      <c r="J104" s="72">
        <f t="shared" si="1"/>
        <v>377720</v>
      </c>
      <c r="K104" s="72">
        <f t="shared" si="1"/>
        <v>380385</v>
      </c>
      <c r="L104" s="72">
        <f t="shared" si="1"/>
        <v>367558</v>
      </c>
      <c r="M104" s="72">
        <f t="shared" si="1"/>
        <v>351920</v>
      </c>
      <c r="N104" s="72">
        <f t="shared" si="1"/>
        <v>307507</v>
      </c>
      <c r="O104" s="72">
        <f t="shared" si="1"/>
        <v>270084</v>
      </c>
      <c r="P104" s="72">
        <f>SUM(P86:P102)-24271</f>
        <v>1144234</v>
      </c>
      <c r="Q104" s="72">
        <f t="shared" si="1"/>
        <v>3599136</v>
      </c>
    </row>
    <row r="105" spans="1:17" s="17" customFormat="1" ht="12.75">
      <c r="A105" s="16"/>
      <c r="B105" s="79"/>
      <c r="C105" s="80"/>
      <c r="D105" s="80"/>
      <c r="E105" s="81"/>
      <c r="F105" s="82"/>
      <c r="G105" s="83"/>
      <c r="H105" s="83"/>
      <c r="I105" s="84"/>
      <c r="J105" s="84"/>
      <c r="K105" s="84"/>
      <c r="L105" s="84"/>
      <c r="M105" s="84"/>
      <c r="N105" s="84"/>
      <c r="O105" s="84"/>
      <c r="P105" s="84"/>
      <c r="Q105" s="84"/>
    </row>
    <row r="106" spans="1:18" s="10" customFormat="1" ht="15.75">
      <c r="A106" s="9"/>
      <c r="B106" s="42"/>
      <c r="C106" s="43" t="s">
        <v>9</v>
      </c>
      <c r="D106" s="42" t="s">
        <v>3</v>
      </c>
      <c r="E106" s="42" t="s">
        <v>3</v>
      </c>
      <c r="F106" s="63" t="s">
        <v>3</v>
      </c>
      <c r="G106" s="42" t="s">
        <v>3</v>
      </c>
      <c r="H106" s="42" t="s">
        <v>3</v>
      </c>
      <c r="I106" s="58">
        <f aca="true" t="shared" si="2" ref="I106:O106">SUM(I11:I102)</f>
        <v>1887933</v>
      </c>
      <c r="J106" s="58">
        <f t="shared" si="2"/>
        <v>1285609</v>
      </c>
      <c r="K106" s="58">
        <f t="shared" si="2"/>
        <v>1319070</v>
      </c>
      <c r="L106" s="58">
        <f t="shared" si="2"/>
        <v>1268672</v>
      </c>
      <c r="M106" s="58">
        <f t="shared" si="2"/>
        <v>1199551</v>
      </c>
      <c r="N106" s="58">
        <f t="shared" si="2"/>
        <v>1088485</v>
      </c>
      <c r="O106" s="58">
        <f t="shared" si="2"/>
        <v>968166</v>
      </c>
      <c r="P106" s="58">
        <v>7013815</v>
      </c>
      <c r="Q106" s="58">
        <f>SUM(Q11:Q102)</f>
        <v>16031301</v>
      </c>
      <c r="R106" s="91"/>
    </row>
    <row r="107" spans="1:17" s="19" customFormat="1" ht="15.75">
      <c r="A107" s="18"/>
      <c r="B107" s="85"/>
      <c r="C107" s="44"/>
      <c r="D107" s="44"/>
      <c r="E107" s="44"/>
      <c r="F107" s="44"/>
      <c r="G107" s="44"/>
      <c r="H107" s="44"/>
      <c r="I107" s="70"/>
      <c r="J107" s="70"/>
      <c r="K107" s="70"/>
      <c r="L107" s="70"/>
      <c r="M107" s="70"/>
      <c r="N107" s="70"/>
      <c r="O107" s="70"/>
      <c r="P107" s="70"/>
      <c r="Q107" s="70"/>
    </row>
    <row r="108" spans="1:17" s="19" customFormat="1" ht="15.75">
      <c r="A108" s="18"/>
      <c r="B108" s="86"/>
      <c r="C108" s="55" t="s">
        <v>15</v>
      </c>
      <c r="D108" s="45"/>
      <c r="E108" s="45"/>
      <c r="F108" s="45"/>
      <c r="G108" s="45"/>
      <c r="H108" s="45"/>
      <c r="I108" s="46"/>
      <c r="J108" s="46"/>
      <c r="K108" s="46"/>
      <c r="L108" s="46"/>
      <c r="M108" s="46"/>
      <c r="N108" s="46"/>
      <c r="O108" s="46"/>
      <c r="P108" s="46"/>
      <c r="Q108" s="47"/>
    </row>
    <row r="109" spans="1:17" s="19" customFormat="1" ht="25.5">
      <c r="A109" s="18"/>
      <c r="B109" s="42" t="s">
        <v>27</v>
      </c>
      <c r="C109" s="48" t="s">
        <v>260</v>
      </c>
      <c r="D109" s="48" t="s">
        <v>261</v>
      </c>
      <c r="E109" s="42" t="s">
        <v>262</v>
      </c>
      <c r="F109" s="59" t="s">
        <v>263</v>
      </c>
      <c r="G109" s="60">
        <v>130930</v>
      </c>
      <c r="H109" s="60">
        <v>50355</v>
      </c>
      <c r="I109" s="88">
        <v>10440</v>
      </c>
      <c r="J109" s="88">
        <v>10240</v>
      </c>
      <c r="K109" s="88">
        <v>10040</v>
      </c>
      <c r="L109" s="88">
        <v>9840</v>
      </c>
      <c r="M109" s="88">
        <v>8358</v>
      </c>
      <c r="N109" s="88">
        <v>6860</v>
      </c>
      <c r="O109" s="88">
        <v>0</v>
      </c>
      <c r="P109" s="88">
        <v>0</v>
      </c>
      <c r="Q109" s="68">
        <v>55778</v>
      </c>
    </row>
    <row r="110" spans="1:17" s="19" customFormat="1" ht="15.75">
      <c r="A110" s="18"/>
      <c r="B110" s="42" t="s">
        <v>28</v>
      </c>
      <c r="C110" s="48" t="s">
        <v>264</v>
      </c>
      <c r="D110" s="48" t="s">
        <v>265</v>
      </c>
      <c r="E110" s="42" t="s">
        <v>266</v>
      </c>
      <c r="F110" s="59" t="s">
        <v>267</v>
      </c>
      <c r="G110" s="60">
        <v>2846</v>
      </c>
      <c r="H110" s="60">
        <v>574</v>
      </c>
      <c r="I110" s="88">
        <v>344</v>
      </c>
      <c r="J110" s="88">
        <v>137</v>
      </c>
      <c r="K110" s="88">
        <v>137</v>
      </c>
      <c r="L110" s="88">
        <v>0</v>
      </c>
      <c r="M110" s="88">
        <v>0</v>
      </c>
      <c r="N110" s="88">
        <v>0</v>
      </c>
      <c r="O110" s="88">
        <v>0</v>
      </c>
      <c r="P110" s="88">
        <v>0</v>
      </c>
      <c r="Q110" s="68">
        <v>618</v>
      </c>
    </row>
    <row r="111" spans="1:17" s="19" customFormat="1" ht="15.75">
      <c r="A111" s="18"/>
      <c r="B111" s="42" t="s">
        <v>29</v>
      </c>
      <c r="C111" s="48" t="s">
        <v>268</v>
      </c>
      <c r="D111" s="48" t="s">
        <v>265</v>
      </c>
      <c r="E111" s="42" t="s">
        <v>269</v>
      </c>
      <c r="F111" s="59" t="s">
        <v>270</v>
      </c>
      <c r="G111" s="60">
        <v>2988</v>
      </c>
      <c r="H111" s="60">
        <v>779</v>
      </c>
      <c r="I111" s="88">
        <v>341</v>
      </c>
      <c r="J111" s="88">
        <v>341</v>
      </c>
      <c r="K111" s="88">
        <v>341</v>
      </c>
      <c r="L111" s="88">
        <v>0</v>
      </c>
      <c r="M111" s="88">
        <v>0</v>
      </c>
      <c r="N111" s="88">
        <v>0</v>
      </c>
      <c r="O111" s="88">
        <v>0</v>
      </c>
      <c r="P111" s="88">
        <v>0</v>
      </c>
      <c r="Q111" s="68">
        <v>1023</v>
      </c>
    </row>
    <row r="112" spans="1:17" s="19" customFormat="1" ht="15.75">
      <c r="A112" s="18"/>
      <c r="B112" s="42" t="s">
        <v>30</v>
      </c>
      <c r="C112" s="48" t="s">
        <v>268</v>
      </c>
      <c r="D112" s="48" t="s">
        <v>265</v>
      </c>
      <c r="E112" s="42" t="s">
        <v>271</v>
      </c>
      <c r="F112" s="59" t="s">
        <v>272</v>
      </c>
      <c r="G112" s="60">
        <v>2846</v>
      </c>
      <c r="H112" s="60">
        <v>973</v>
      </c>
      <c r="I112" s="88">
        <v>292</v>
      </c>
      <c r="J112" s="88">
        <v>292</v>
      </c>
      <c r="K112" s="88">
        <v>292</v>
      </c>
      <c r="L112" s="88">
        <v>292</v>
      </c>
      <c r="M112" s="88">
        <v>192</v>
      </c>
      <c r="N112" s="88">
        <v>0</v>
      </c>
      <c r="O112" s="88">
        <v>0</v>
      </c>
      <c r="P112" s="88">
        <v>0</v>
      </c>
      <c r="Q112" s="68">
        <v>1360</v>
      </c>
    </row>
    <row r="113" spans="1:17" s="19" customFormat="1" ht="38.25">
      <c r="A113" s="18"/>
      <c r="B113" s="42" t="s">
        <v>31</v>
      </c>
      <c r="C113" s="48" t="s">
        <v>98</v>
      </c>
      <c r="D113" s="48" t="s">
        <v>273</v>
      </c>
      <c r="E113" s="42" t="s">
        <v>274</v>
      </c>
      <c r="F113" s="59" t="s">
        <v>275</v>
      </c>
      <c r="G113" s="60">
        <v>54523</v>
      </c>
      <c r="H113" s="60">
        <v>33418</v>
      </c>
      <c r="I113" s="88">
        <v>3022</v>
      </c>
      <c r="J113" s="88">
        <v>2999</v>
      </c>
      <c r="K113" s="88">
        <v>2976</v>
      </c>
      <c r="L113" s="88">
        <v>2952</v>
      </c>
      <c r="M113" s="88">
        <v>2928</v>
      </c>
      <c r="N113" s="88">
        <v>2902</v>
      </c>
      <c r="O113" s="88">
        <v>2876</v>
      </c>
      <c r="P113" s="88">
        <v>14696</v>
      </c>
      <c r="Q113" s="68">
        <v>35351</v>
      </c>
    </row>
    <row r="114" spans="1:17" s="19" customFormat="1" ht="38.25">
      <c r="A114" s="18"/>
      <c r="B114" s="42" t="s">
        <v>32</v>
      </c>
      <c r="C114" s="48" t="s">
        <v>98</v>
      </c>
      <c r="D114" s="48" t="s">
        <v>276</v>
      </c>
      <c r="E114" s="42" t="s">
        <v>277</v>
      </c>
      <c r="F114" s="59" t="s">
        <v>278</v>
      </c>
      <c r="G114" s="60">
        <v>742956</v>
      </c>
      <c r="H114" s="60">
        <v>640074</v>
      </c>
      <c r="I114" s="88">
        <v>27625</v>
      </c>
      <c r="J114" s="88">
        <v>30710</v>
      </c>
      <c r="K114" s="88">
        <v>30574</v>
      </c>
      <c r="L114" s="88">
        <v>30285</v>
      </c>
      <c r="M114" s="88">
        <v>29995</v>
      </c>
      <c r="N114" s="88">
        <v>29616</v>
      </c>
      <c r="O114" s="88">
        <v>29237</v>
      </c>
      <c r="P114" s="88">
        <v>567044</v>
      </c>
      <c r="Q114" s="68">
        <v>775086</v>
      </c>
    </row>
    <row r="115" spans="1:17" s="19" customFormat="1" ht="15.75">
      <c r="A115" s="18"/>
      <c r="B115" s="42" t="s">
        <v>33</v>
      </c>
      <c r="C115" s="48" t="s">
        <v>279</v>
      </c>
      <c r="D115" s="48" t="s">
        <v>280</v>
      </c>
      <c r="E115" s="42" t="s">
        <v>281</v>
      </c>
      <c r="F115" s="59" t="s">
        <v>282</v>
      </c>
      <c r="G115" s="60">
        <v>284574</v>
      </c>
      <c r="H115" s="60">
        <v>158109</v>
      </c>
      <c r="I115" s="88">
        <v>12646</v>
      </c>
      <c r="J115" s="88">
        <v>12646</v>
      </c>
      <c r="K115" s="88">
        <v>12646</v>
      </c>
      <c r="L115" s="88">
        <v>12646</v>
      </c>
      <c r="M115" s="88">
        <v>12646</v>
      </c>
      <c r="N115" s="88">
        <v>12646</v>
      </c>
      <c r="O115" s="88">
        <v>12646</v>
      </c>
      <c r="P115" s="88">
        <v>158110</v>
      </c>
      <c r="Q115" s="68">
        <v>246632</v>
      </c>
    </row>
    <row r="116" spans="1:17" s="19" customFormat="1" ht="25.5">
      <c r="A116" s="18"/>
      <c r="B116" s="42" t="s">
        <v>34</v>
      </c>
      <c r="C116" s="48" t="s">
        <v>260</v>
      </c>
      <c r="D116" s="48" t="s">
        <v>291</v>
      </c>
      <c r="E116" s="42" t="s">
        <v>262</v>
      </c>
      <c r="F116" s="59" t="s">
        <v>336</v>
      </c>
      <c r="G116" s="60">
        <v>61726</v>
      </c>
      <c r="H116" s="87">
        <v>18146</v>
      </c>
      <c r="I116" s="88">
        <v>3630</v>
      </c>
      <c r="J116" s="88">
        <v>3630</v>
      </c>
      <c r="K116" s="88">
        <v>3630</v>
      </c>
      <c r="L116" s="88">
        <v>3630</v>
      </c>
      <c r="M116" s="88">
        <v>3626</v>
      </c>
      <c r="N116" s="88">
        <v>0</v>
      </c>
      <c r="O116" s="88">
        <v>0</v>
      </c>
      <c r="P116" s="88">
        <v>0</v>
      </c>
      <c r="Q116" s="68">
        <v>18146</v>
      </c>
    </row>
    <row r="117" spans="1:17" s="19" customFormat="1" ht="15.75">
      <c r="A117" s="18"/>
      <c r="B117" s="42"/>
      <c r="C117" s="48"/>
      <c r="D117" s="48"/>
      <c r="E117" s="42"/>
      <c r="F117" s="59"/>
      <c r="G117" s="60"/>
      <c r="H117" s="60"/>
      <c r="I117" s="57"/>
      <c r="J117" s="57"/>
      <c r="K117" s="57"/>
      <c r="L117" s="57"/>
      <c r="M117" s="57"/>
      <c r="N117" s="57"/>
      <c r="O117" s="57"/>
      <c r="P117" s="57"/>
      <c r="Q117" s="58"/>
    </row>
    <row r="118" spans="1:17" s="10" customFormat="1" ht="15.75">
      <c r="A118" s="9"/>
      <c r="B118" s="42"/>
      <c r="C118" s="49" t="s">
        <v>9</v>
      </c>
      <c r="D118" s="42" t="s">
        <v>3</v>
      </c>
      <c r="E118" s="42" t="s">
        <v>3</v>
      </c>
      <c r="F118" s="42" t="s">
        <v>3</v>
      </c>
      <c r="G118" s="42" t="s">
        <v>3</v>
      </c>
      <c r="H118" s="42" t="s">
        <v>3</v>
      </c>
      <c r="I118" s="58">
        <f aca="true" t="shared" si="3" ref="I118:Q118">SUM(I109:I116)</f>
        <v>58340</v>
      </c>
      <c r="J118" s="58">
        <f t="shared" si="3"/>
        <v>60995</v>
      </c>
      <c r="K118" s="58">
        <f t="shared" si="3"/>
        <v>60636</v>
      </c>
      <c r="L118" s="58">
        <f t="shared" si="3"/>
        <v>59645</v>
      </c>
      <c r="M118" s="58">
        <f t="shared" si="3"/>
        <v>57745</v>
      </c>
      <c r="N118" s="58">
        <f t="shared" si="3"/>
        <v>52024</v>
      </c>
      <c r="O118" s="58">
        <f t="shared" si="3"/>
        <v>44759</v>
      </c>
      <c r="P118" s="58">
        <f t="shared" si="3"/>
        <v>739850</v>
      </c>
      <c r="Q118" s="58">
        <f t="shared" si="3"/>
        <v>1133994</v>
      </c>
    </row>
    <row r="119" spans="1:17" s="10" customFormat="1" ht="15.75">
      <c r="A119" s="9"/>
      <c r="B119" s="20"/>
      <c r="C119" s="62"/>
      <c r="D119" s="62"/>
      <c r="E119" s="62"/>
      <c r="F119" s="62"/>
      <c r="G119" s="62"/>
      <c r="H119" s="62"/>
      <c r="I119" s="46"/>
      <c r="J119" s="46"/>
      <c r="K119" s="46"/>
      <c r="L119" s="46"/>
      <c r="M119" s="46"/>
      <c r="N119" s="46"/>
      <c r="O119" s="46"/>
      <c r="P119" s="46"/>
      <c r="Q119" s="47"/>
    </row>
    <row r="120" spans="1:17" s="10" customFormat="1" ht="15.75">
      <c r="A120" s="9"/>
      <c r="B120" s="21"/>
      <c r="C120" s="50" t="s">
        <v>16</v>
      </c>
      <c r="D120" s="40" t="s">
        <v>3</v>
      </c>
      <c r="E120" s="40" t="s">
        <v>3</v>
      </c>
      <c r="F120" s="40" t="s">
        <v>3</v>
      </c>
      <c r="G120" s="40" t="s">
        <v>3</v>
      </c>
      <c r="H120" s="40" t="s">
        <v>3</v>
      </c>
      <c r="I120" s="54">
        <v>0</v>
      </c>
      <c r="J120" s="54">
        <v>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41">
        <f>SUM(I120:P120)</f>
        <v>0</v>
      </c>
    </row>
    <row r="121" spans="1:17" s="10" customFormat="1" ht="15.75">
      <c r="A121" s="9"/>
      <c r="B121" s="21"/>
      <c r="C121" s="50"/>
      <c r="D121" s="50"/>
      <c r="E121" s="50"/>
      <c r="F121" s="50"/>
      <c r="G121" s="50"/>
      <c r="H121" s="50"/>
      <c r="I121" s="46"/>
      <c r="J121" s="46"/>
      <c r="K121" s="46"/>
      <c r="L121" s="46"/>
      <c r="M121" s="46"/>
      <c r="N121" s="46"/>
      <c r="O121" s="46"/>
      <c r="P121" s="46"/>
      <c r="Q121" s="53"/>
    </row>
    <row r="122" spans="1:18" s="10" customFormat="1" ht="15.75">
      <c r="A122" s="9"/>
      <c r="B122" s="21"/>
      <c r="C122" s="50" t="s">
        <v>17</v>
      </c>
      <c r="D122" s="51"/>
      <c r="E122" s="51"/>
      <c r="F122" s="51"/>
      <c r="G122" s="51"/>
      <c r="H122" s="51"/>
      <c r="I122" s="41">
        <f aca="true" t="shared" si="4" ref="I122:O122">I106+I118</f>
        <v>1946273</v>
      </c>
      <c r="J122" s="41">
        <f t="shared" si="4"/>
        <v>1346604</v>
      </c>
      <c r="K122" s="41">
        <f t="shared" si="4"/>
        <v>1379706</v>
      </c>
      <c r="L122" s="41">
        <f t="shared" si="4"/>
        <v>1328317</v>
      </c>
      <c r="M122" s="41">
        <f t="shared" si="4"/>
        <v>1257296</v>
      </c>
      <c r="N122" s="41">
        <f t="shared" si="4"/>
        <v>1140509</v>
      </c>
      <c r="O122" s="41">
        <f t="shared" si="4"/>
        <v>1012925</v>
      </c>
      <c r="P122" s="41">
        <f>P106+P118</f>
        <v>7753665</v>
      </c>
      <c r="Q122" s="41">
        <f>SUM(I122:P122)</f>
        <v>17165295</v>
      </c>
      <c r="R122" s="91"/>
    </row>
    <row r="123" spans="1:17" s="10" customFormat="1" ht="15.75">
      <c r="A123" s="9"/>
      <c r="B123" s="21"/>
      <c r="C123" s="49"/>
      <c r="D123" s="49"/>
      <c r="E123" s="49"/>
      <c r="F123" s="49"/>
      <c r="G123" s="49"/>
      <c r="H123" s="49"/>
      <c r="I123" s="61"/>
      <c r="J123" s="61"/>
      <c r="K123" s="61"/>
      <c r="L123" s="61"/>
      <c r="M123" s="61"/>
      <c r="N123" s="61"/>
      <c r="O123" s="61"/>
      <c r="P123" s="61"/>
      <c r="Q123" s="61"/>
    </row>
    <row r="124" spans="1:17" s="10" customFormat="1" ht="18.75" customHeight="1">
      <c r="A124" s="9"/>
      <c r="B124" s="21"/>
      <c r="C124" s="97" t="s">
        <v>18</v>
      </c>
      <c r="D124" s="97"/>
      <c r="E124" s="97"/>
      <c r="F124" s="48"/>
      <c r="G124" s="48"/>
      <c r="H124" s="48"/>
      <c r="I124" s="52">
        <f>I122/Q126*100</f>
        <v>6.770348862692234</v>
      </c>
      <c r="J124" s="52">
        <f>J122/Q126*100</f>
        <v>4.684326844125574</v>
      </c>
      <c r="K124" s="52">
        <f>K122/Q126*100</f>
        <v>4.7994762029528495</v>
      </c>
      <c r="L124" s="52">
        <f>L122/Q126*100</f>
        <v>4.620713276218065</v>
      </c>
      <c r="M124" s="52">
        <f>M122/Q126*100</f>
        <v>4.37365803444198</v>
      </c>
      <c r="N124" s="52">
        <f>N122/Q126*100</f>
        <v>3.9674001597105115</v>
      </c>
      <c r="O124" s="52">
        <f>O122/Q126*100</f>
        <v>3.5235835988797723</v>
      </c>
      <c r="P124" s="52" t="s">
        <v>37</v>
      </c>
      <c r="Q124" s="53" t="s">
        <v>37</v>
      </c>
    </row>
    <row r="125" spans="1:17" s="10" customFormat="1" ht="15.75">
      <c r="A125" s="9"/>
      <c r="B125" s="22"/>
      <c r="C125" s="23"/>
      <c r="D125" s="24"/>
      <c r="E125" s="24"/>
      <c r="F125" s="24"/>
      <c r="G125" s="24"/>
      <c r="H125" s="24"/>
      <c r="I125" s="68">
        <f aca="true" t="shared" si="5" ref="I125:P125">I122</f>
        <v>1946273</v>
      </c>
      <c r="J125" s="68">
        <f t="shared" si="5"/>
        <v>1346604</v>
      </c>
      <c r="K125" s="68">
        <f t="shared" si="5"/>
        <v>1379706</v>
      </c>
      <c r="L125" s="68">
        <f t="shared" si="5"/>
        <v>1328317</v>
      </c>
      <c r="M125" s="68">
        <f t="shared" si="5"/>
        <v>1257296</v>
      </c>
      <c r="N125" s="68">
        <f t="shared" si="5"/>
        <v>1140509</v>
      </c>
      <c r="O125" s="68">
        <f t="shared" si="5"/>
        <v>1012925</v>
      </c>
      <c r="P125" s="68">
        <f t="shared" si="5"/>
        <v>7753665</v>
      </c>
      <c r="Q125" s="68">
        <f>Q122</f>
        <v>17165295</v>
      </c>
    </row>
    <row r="126" spans="1:17" s="10" customFormat="1" ht="48" customHeight="1">
      <c r="A126" s="9"/>
      <c r="B126" s="22"/>
      <c r="C126" s="99" t="s">
        <v>19</v>
      </c>
      <c r="D126" s="99"/>
      <c r="E126" s="99"/>
      <c r="F126" s="56"/>
      <c r="G126" s="56"/>
      <c r="H126" s="56"/>
      <c r="I126" s="25"/>
      <c r="J126" s="25"/>
      <c r="K126" s="25"/>
      <c r="L126" s="25"/>
      <c r="M126" s="25"/>
      <c r="N126" s="25"/>
      <c r="O126" s="25"/>
      <c r="P126" s="25"/>
      <c r="Q126" s="90">
        <f>39754606-11007594</f>
        <v>28747012</v>
      </c>
    </row>
    <row r="127" spans="1:17" s="10" customFormat="1" ht="15.75">
      <c r="A127" s="9"/>
      <c r="B127" s="26"/>
      <c r="C127" s="27"/>
      <c r="D127" s="28"/>
      <c r="E127" s="28"/>
      <c r="F127" s="28"/>
      <c r="G127" s="28"/>
      <c r="H127" s="28"/>
      <c r="I127" s="29"/>
      <c r="J127" s="29"/>
      <c r="K127" s="29"/>
      <c r="L127" s="29"/>
      <c r="M127" s="29"/>
      <c r="N127" s="29"/>
      <c r="O127" s="29"/>
      <c r="P127" s="29"/>
      <c r="Q127" s="30"/>
    </row>
    <row r="129" ht="15.75">
      <c r="Q129" s="89"/>
    </row>
    <row r="130" spans="1:8" s="5" customFormat="1" ht="15">
      <c r="A130" s="66"/>
      <c r="B130" s="71"/>
      <c r="D130" s="71"/>
      <c r="E130" s="71"/>
      <c r="F130" s="4"/>
      <c r="G130" s="4"/>
      <c r="H130" s="4"/>
    </row>
    <row r="131" spans="1:8" s="5" customFormat="1" ht="12.75">
      <c r="A131" s="6"/>
      <c r="B131" s="100"/>
      <c r="C131" s="100"/>
      <c r="D131" s="100"/>
      <c r="E131" s="6"/>
      <c r="F131" s="6"/>
      <c r="G131" s="6"/>
      <c r="H131" s="6"/>
    </row>
    <row r="132" spans="2:8" s="3" customFormat="1" ht="12.75">
      <c r="B132" s="7"/>
      <c r="C132" s="8"/>
      <c r="D132" s="8"/>
      <c r="E132" s="8"/>
      <c r="F132" s="8"/>
      <c r="G132" s="8"/>
      <c r="H132" s="8"/>
    </row>
    <row r="133" spans="1:8" s="3" customFormat="1" ht="12.75">
      <c r="A133" s="6"/>
      <c r="B133" s="100"/>
      <c r="C133" s="100"/>
      <c r="D133" s="100"/>
      <c r="E133" s="100"/>
      <c r="F133" s="6"/>
      <c r="G133" s="6"/>
      <c r="H133" s="6"/>
    </row>
    <row r="134" spans="2:8" s="3" customFormat="1" ht="12.75">
      <c r="B134" s="7"/>
      <c r="C134" s="8"/>
      <c r="D134" s="8"/>
      <c r="E134" s="8"/>
      <c r="F134" s="8"/>
      <c r="G134" s="8"/>
      <c r="H134" s="8"/>
    </row>
    <row r="135" spans="2:8" s="3" customFormat="1" ht="12.75">
      <c r="B135" s="7"/>
      <c r="C135" s="8"/>
      <c r="D135" s="8"/>
      <c r="E135" s="8"/>
      <c r="F135" s="8"/>
      <c r="G135" s="8"/>
      <c r="H135" s="8"/>
    </row>
    <row r="136" spans="2:8" s="3" customFormat="1" ht="12.75">
      <c r="B136" s="7"/>
      <c r="C136" s="8"/>
      <c r="D136" s="8"/>
      <c r="E136" s="8"/>
      <c r="F136" s="8"/>
      <c r="G136" s="8"/>
      <c r="H136" s="8"/>
    </row>
  </sheetData>
  <sheetProtection selectLockedCells="1" selectUnlockedCells="1"/>
  <mergeCells count="18">
    <mergeCell ref="C126:E126"/>
    <mergeCell ref="B6:B7"/>
    <mergeCell ref="C6:C7"/>
    <mergeCell ref="B131:D131"/>
    <mergeCell ref="B133:E133"/>
    <mergeCell ref="D6:D7"/>
    <mergeCell ref="E6:E7"/>
    <mergeCell ref="C104:H104"/>
    <mergeCell ref="C103:H103"/>
    <mergeCell ref="I6:Q6"/>
    <mergeCell ref="C1:Q1"/>
    <mergeCell ref="B2:Q2"/>
    <mergeCell ref="B3:Q3"/>
    <mergeCell ref="C4:Q4"/>
    <mergeCell ref="C124:E124"/>
    <mergeCell ref="F6:F7"/>
    <mergeCell ref="G6:G7"/>
    <mergeCell ref="H6:H7"/>
  </mergeCells>
  <printOptions/>
  <pageMargins left="0.7875" right="0.7875" top="1.18125" bottom="0.7875" header="0.5118055555555555" footer="0.27569444444444446"/>
  <pageSetup firstPageNumber="1" useFirstPageNumber="1" fitToHeight="0" fitToWidth="1" horizontalDpi="600" verticalDpi="600" orientation="landscape" paperSize="9" scale="51" r:id="rId1"/>
  <headerFooter alignWithMargins="0">
    <oddFooter>&amp;L&amp;"Times New Roman,Regular"4-SAI; Pārskats par saistību apmēru&amp;R&amp;"Times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 Brunava</dc:creator>
  <cp:keywords/>
  <dc:description/>
  <cp:lastModifiedBy>Jūlija Jurāne</cp:lastModifiedBy>
  <cp:lastPrinted>2022-07-06T12:42:38Z</cp:lastPrinted>
  <dcterms:created xsi:type="dcterms:W3CDTF">2017-08-07T06:38:07Z</dcterms:created>
  <dcterms:modified xsi:type="dcterms:W3CDTF">2022-07-22T06:03:14Z</dcterms:modified>
  <cp:category/>
  <cp:version/>
  <cp:contentType/>
  <cp:contentStatus/>
</cp:coreProperties>
</file>